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9" activeTab="0"/>
  </bookViews>
  <sheets>
    <sheet name="4" sheetId="1" r:id="rId1"/>
  </sheets>
  <definedNames>
    <definedName name="Excel_BuiltIn_Print_Area" localSheetId="0">'4'!$A$1:$X$116</definedName>
  </definedNames>
  <calcPr fullCalcOnLoad="1"/>
</workbook>
</file>

<file path=xl/sharedStrings.xml><?xml version="1.0" encoding="utf-8"?>
<sst xmlns="http://schemas.openxmlformats.org/spreadsheetml/2006/main" count="377" uniqueCount="190">
  <si>
    <t>Додаток 4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</si>
  <si>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ПОГОДЖЕНО</t>
  </si>
  <si>
    <t xml:space="preserve">ЗАТВЕРДЖЕНО                         </t>
  </si>
  <si>
    <r>
      <t xml:space="preserve">рішенням </t>
    </r>
    <r>
      <rPr>
        <b/>
        <u val="single"/>
        <sz val="10"/>
        <color indexed="8"/>
        <rFont val="Times New Roman"/>
        <family val="1"/>
      </rPr>
      <t>Чорноморської міської ради Одеського району Одеської області</t>
    </r>
  </si>
  <si>
    <t>Директор КП «Чорноморськводоканал»</t>
  </si>
  <si>
    <t xml:space="preserve">          (найменування органу місцевого самоврядування)</t>
  </si>
  <si>
    <t>(посадова особа ліцензіата)</t>
  </si>
  <si>
    <t>Від___________2021 року № ____________</t>
  </si>
  <si>
    <t>Володимир БОНДАРЕНКО</t>
  </si>
  <si>
    <t>М.П.</t>
  </si>
  <si>
    <t>(підпис)</t>
  </si>
  <si>
    <t>(П.І.Б.)</t>
  </si>
  <si>
    <t>"____"_______________ 2021 року</t>
  </si>
  <si>
    <t xml:space="preserve">ФІНАНСОВИЙ ПЛАН  </t>
  </si>
  <si>
    <t>використання коштів для  виконання  інвестиційної програми та  їх врахування у структурі тарифів на 12 місяців</t>
  </si>
  <si>
    <t>КП «Чорноморськводоканал»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</si>
  <si>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</si>
  <si>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</si>
  <si>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</si>
  <si>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</si>
  <si>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</si>
  <si>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Сума позичкових коштів та відсотків за їх  використання, що підлягає поверненню у планованому періоді,            тис. грн.              (без ПДВ)</t>
  </si>
  <si>
    <t xml:space="preserve"> Сума інших залучених коштів, що підлягає поверненню у планованому періоді,          тис. грн.          (без ПДВ)</t>
  </si>
  <si>
    <t>Кошти, що враховуються    у структурі тарифів           гр.5 + гр.6. +      гр. 11 + гр. 12      тис. грн.           (без ПДВ)</t>
  </si>
  <si>
    <t xml:space="preserve"> За способом виконання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</si>
  <si>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</si>
  <si>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</si>
  <si>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</si>
  <si>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 (кВт/год/рік)</t>
  </si>
  <si>
    <t>Економія фонду заробітної плати (тис. грн./рік)</t>
  </si>
  <si>
    <t>Економічний ефект (тис. грн. )**</t>
  </si>
  <si>
    <t xml:space="preserve">загальна сума </t>
  </si>
  <si>
    <t>з урахуванням:</t>
  </si>
  <si>
    <t>господарський  (вартість    матеріальних ресурсів)</t>
  </si>
  <si>
    <t>підряд- ний</t>
  </si>
  <si>
    <t>І кв.</t>
  </si>
  <si>
    <t>ІІ кв.</t>
  </si>
  <si>
    <t>ІІІ кв.</t>
  </si>
  <si>
    <t>ІV кв.</t>
  </si>
  <si>
    <t>аморти-   заційні відраху-   вання</t>
  </si>
  <si>
    <t>виробничі інвестиції з прибутку</t>
  </si>
  <si>
    <t>отримані у плановому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</si>
  <si>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</si>
  <si>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</si>
  <si>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</si>
  <si>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</si>
  <si>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</si>
  <si>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t>ВОДОПОСТАЧАННЯ</t>
  </si>
  <si>
    <t xml:space="preserve"> 1.1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</si>
  <si>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водопостачання  з урахуванням:</t>
    </r>
  </si>
  <si>
    <t xml:space="preserve">  1.1.1</t>
  </si>
  <si>
    <t>Заходи зі зниження питомих витрат, а також втрат ресурсів, з них:</t>
  </si>
  <si>
    <t>х</t>
  </si>
  <si>
    <t>х </t>
  </si>
  <si>
    <t>Усього за підпунктом 1.1.1</t>
  </si>
  <si>
    <t xml:space="preserve">  1.1.2</t>
  </si>
  <si>
    <t>Заходи щодо забезпечення технологічного та/або комерційного обліку ресурсів, з них:</t>
  </si>
  <si>
    <t>Усього за підпунктом 1.1.2</t>
  </si>
  <si>
    <t>1.1.3.</t>
  </si>
  <si>
    <t>Заходи щодо зменшення обсягу витрат води на технологічні потреби, з них:</t>
  </si>
  <si>
    <t>Усього за підпунктом 1.1.3</t>
  </si>
  <si>
    <t>1.1.4</t>
  </si>
  <si>
    <t>Заходи щодо підвищення якості послуг з централізованого водопостачання, з них:</t>
  </si>
  <si>
    <t>1.1.4.1</t>
  </si>
  <si>
    <r>
      <t xml:space="preserve">Будівництво водопровідної насосної станції за адресою вул. Парусна, 8, м. Чорноморськ, Одеська область 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роботи)</t>
    </r>
  </si>
  <si>
    <t>1 шт</t>
  </si>
  <si>
    <t>1.1.4.2</t>
  </si>
  <si>
    <r>
      <t>Будівництво водопровідної насосної станції “Сухий лиман”</t>
    </r>
    <r>
      <rPr>
        <sz val="9"/>
        <color indexed="8"/>
        <rFont val="Times New Roman"/>
        <family val="1"/>
      </rPr>
      <t xml:space="preserve"> за адресою: Одеська область, с. Сухий Лиман, вул. Морська, 1Б </t>
    </r>
    <r>
      <rPr>
        <b/>
        <i/>
        <sz val="9"/>
        <color indexed="8"/>
        <rFont val="Times New Roman"/>
        <family val="1"/>
      </rPr>
      <t xml:space="preserve">(експертиза проекту та </t>
    </r>
    <r>
      <rPr>
        <b/>
        <i/>
        <sz val="9"/>
        <rFont val="Times New Roman"/>
        <family val="1"/>
      </rPr>
      <t>будівельні роботи</t>
    </r>
    <r>
      <rPr>
        <sz val="9"/>
        <rFont val="Times New Roman"/>
        <family val="1"/>
      </rPr>
      <t>)</t>
    </r>
  </si>
  <si>
    <t>1.1.4.3</t>
  </si>
  <si>
    <r>
      <t>Будівництво колодязя з запірною арматурою за адресою перехрестя вул. Перемоги та вул. Торгова, м. Чорноморськ, Одеська область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роботи)</t>
    </r>
  </si>
  <si>
    <t>Усього за підпунктом 1.1.4</t>
  </si>
  <si>
    <t>1.1.5</t>
  </si>
  <si>
    <t>Заходи щодо підвищення екологічної безпеки та охорони навколишнього середовища, з них:</t>
  </si>
  <si>
    <t>Усього за підпунктом 1.1.5</t>
  </si>
  <si>
    <t xml:space="preserve">  1.1.6</t>
  </si>
  <si>
    <t>Інші заходи, з них:</t>
  </si>
  <si>
    <t>Усього за підпунктом 1.1.6</t>
  </si>
  <si>
    <t>Усього за пунктом1.1</t>
  </si>
  <si>
    <t xml:space="preserve">  1.2.</t>
  </si>
  <si>
    <t xml:space="preserve">Інші заходи  з них: </t>
  </si>
  <si>
    <t>1.2.1.</t>
  </si>
  <si>
    <t>Усього за підпунктом 1.2.1</t>
  </si>
  <si>
    <t>1.2.2</t>
  </si>
  <si>
    <t>Усього за підпунктом 1.2.2</t>
  </si>
  <si>
    <t>1.2.3</t>
  </si>
  <si>
    <t>Усього за підпунктом 1.2.3</t>
  </si>
  <si>
    <t>1.2.4</t>
  </si>
  <si>
    <t>Усього за підпунктом 1.2.4</t>
  </si>
  <si>
    <t>1.2.5</t>
  </si>
  <si>
    <t>Заходи щодо провадження та розвитку інформаційних технологій, з них:</t>
  </si>
  <si>
    <t>Усього за підпунктом 1.2.5</t>
  </si>
  <si>
    <t>1.2.6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</si>
  <si>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</si>
  <si>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1.2.6</t>
  </si>
  <si>
    <t>1.2.7</t>
  </si>
  <si>
    <t>Усього за підпунктом 1.2.7</t>
  </si>
  <si>
    <t>1.2.8</t>
  </si>
  <si>
    <t>1.2.8.1</t>
  </si>
  <si>
    <r>
      <t xml:space="preserve">Капітальний ремонт зовнішнього освітлення майданчика ЦНС за адресою вул. Транспортна, 11, м. Чорноморськ </t>
    </r>
    <r>
      <rPr>
        <b/>
        <i/>
        <sz val="9"/>
        <rFont val="Times New Roman"/>
        <family val="1"/>
      </rPr>
      <t>(будівельні роботи)</t>
    </r>
  </si>
  <si>
    <t>12 світильн</t>
  </si>
  <si>
    <t>1.2.8.2</t>
  </si>
  <si>
    <r>
      <t>Зовнішне електропостачання станції знезараження води за адресою: Одеська обл., м. Чорноморськ, вул. Перемоги, 17-Н</t>
    </r>
    <r>
      <rPr>
        <b/>
        <i/>
        <sz val="9"/>
        <rFont val="Times New Roman"/>
        <family val="1"/>
      </rPr>
      <t xml:space="preserve"> (експертиза проекту та будівельні роботи)</t>
    </r>
  </si>
  <si>
    <t>42 м</t>
  </si>
  <si>
    <t>1.2.8.3</t>
  </si>
  <si>
    <r>
      <t>Технічне переоснащення ПНС за адресою вул. Паркова, 8, м.Чорноморськ, Одеська обл.</t>
    </r>
    <r>
      <rPr>
        <b/>
        <i/>
        <sz val="9"/>
        <rFont val="Times New Roman"/>
        <family val="1"/>
      </rPr>
      <t xml:space="preserve"> (проектні роботи, експертиза проекту)</t>
    </r>
  </si>
  <si>
    <t>1 ПНС</t>
  </si>
  <si>
    <t>1.2.8.4</t>
  </si>
  <si>
    <r>
      <t>Модернізація комп`ютернї системи (</t>
    </r>
    <r>
      <rPr>
        <b/>
        <sz val="9"/>
        <rFont val="Times New Roman"/>
        <family val="1"/>
      </rPr>
      <t>придбання</t>
    </r>
    <r>
      <rPr>
        <sz val="9"/>
        <rFont val="Times New Roman"/>
        <family val="1"/>
      </rPr>
      <t xml:space="preserve"> персонального комп'ютеру (серверу) в комплекті з ліцензованим програмним забезпеченням)</t>
    </r>
  </si>
  <si>
    <t>1 к-т</t>
  </si>
  <si>
    <t>1.2.8.5</t>
  </si>
  <si>
    <r>
      <t xml:space="preserve">Капітальнийу ремонт водогону Dn 700мм (ст), Dn 500мм (чав), розташованого в районі с/т “Аист” та с. Сухий Лиман , Овідіопольсього р-ну, Одеської області </t>
    </r>
    <r>
      <rPr>
        <b/>
        <i/>
        <sz val="9"/>
        <rFont val="Times New Roman"/>
        <family val="1"/>
      </rPr>
      <t xml:space="preserve">(проектні роботи) </t>
    </r>
  </si>
  <si>
    <t>1 проект</t>
  </si>
  <si>
    <t>1.2.8.6</t>
  </si>
  <si>
    <r>
      <t xml:space="preserve">Діспечерізація та автоматизація ПНС в с. Молодіжне, смт. Олександрівка, с. Малодолинське; ПНС в м. Чорноморськ по вул. Спортивна, 5; вул. Олександрійська, 4Б; пр-т Миру, 19, 30, 35, 41 </t>
    </r>
    <r>
      <rPr>
        <b/>
        <i/>
        <sz val="9"/>
        <rFont val="Times New Roman"/>
        <family val="1"/>
      </rPr>
      <t>(проектні та монтажні роботи)</t>
    </r>
  </si>
  <si>
    <t>9 ПНС</t>
  </si>
  <si>
    <t>Усього за підпунктом 1.2.8</t>
  </si>
  <si>
    <t>Усього за пунктом 1.2</t>
  </si>
  <si>
    <t>Усього за розділом І</t>
  </si>
  <si>
    <t>ІІ</t>
  </si>
  <si>
    <t>ВОДОВІДВЕДЕННЯ</t>
  </si>
  <si>
    <t xml:space="preserve">  2.1.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</si>
  <si>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  з урахуванням:</t>
    </r>
  </si>
  <si>
    <t xml:space="preserve">  2.1.1</t>
  </si>
  <si>
    <t>Заходи зі зниження питомих витрат,  а також втрат ресурсів, з них:</t>
  </si>
  <si>
    <t>Усього за підпунктом 2.1.1</t>
  </si>
  <si>
    <t xml:space="preserve">  2.1.2</t>
  </si>
  <si>
    <t xml:space="preserve"> Усього за підпунктом  2.1.2</t>
  </si>
  <si>
    <t>2.1.3</t>
  </si>
  <si>
    <t>Усього за підпунктом  2.1.3</t>
  </si>
  <si>
    <t>2.1.4</t>
  </si>
  <si>
    <t>2.1.4.1</t>
  </si>
  <si>
    <r>
      <t xml:space="preserve">Капітальний ремонт будівлі приймального відділення з заміною системи вентіляціі каналізаційних очисних споруд м. Чорноморська 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 – частково)</t>
    </r>
  </si>
  <si>
    <t>1 будівля</t>
  </si>
  <si>
    <t>2.1.4.2</t>
  </si>
  <si>
    <r>
      <t xml:space="preserve">Будівництво стаціонарної станції зливних вод на на каналізаційних очисних спорудах м.Чорноморська 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роботи)</t>
    </r>
  </si>
  <si>
    <t>1 станція</t>
  </si>
  <si>
    <t>Усього за підпунктом 2.1.4</t>
  </si>
  <si>
    <t>Усього за пунктом 2.1</t>
  </si>
  <si>
    <t>2.2.</t>
  </si>
  <si>
    <t xml:space="preserve"> Інші заходи з них:</t>
  </si>
  <si>
    <t>2.2.1.</t>
  </si>
  <si>
    <t>Усього за підпунктом 2.2.1</t>
  </si>
  <si>
    <t>2.2.2</t>
  </si>
  <si>
    <t>2.2.2.1</t>
  </si>
  <si>
    <t>Усього за підпунктом  2.2.2</t>
  </si>
  <si>
    <t xml:space="preserve">  2.2.3</t>
  </si>
  <si>
    <t xml:space="preserve"> Усього за підпунктом 2.2.3</t>
  </si>
  <si>
    <t>2.2.4</t>
  </si>
  <si>
    <t>Усього за підпунктом  2.2.4</t>
  </si>
  <si>
    <t>2.2.5</t>
  </si>
  <si>
    <t>2.2.5.1</t>
  </si>
  <si>
    <r>
      <t xml:space="preserve">Реконструкція ділянки каналізаційного колектору Dn 300 мм за адресою вул. Данченко, 8 на розі пр-ту Миру в м. Чорноморськ, Одеської області </t>
    </r>
    <r>
      <rPr>
        <b/>
        <i/>
        <sz val="9"/>
        <color indexed="8"/>
        <rFont val="Times New Roman"/>
        <family val="1"/>
      </rPr>
      <t>(проектні роботи, експертиза проекту, будівельні роботи)</t>
    </r>
  </si>
  <si>
    <t>50 м</t>
  </si>
  <si>
    <t>2.2.5.2</t>
  </si>
  <si>
    <r>
      <t xml:space="preserve">Реконструкція ділянки каналізаційного колектору Dn 200 мм за адресою від вул. Данченко, 5 – вздовж пр-ту Миру, 11 в м. Чорноморськ, Одеської області </t>
    </r>
    <r>
      <rPr>
        <b/>
        <i/>
        <sz val="9"/>
        <color indexed="8"/>
        <rFont val="Times New Roman"/>
        <family val="1"/>
      </rPr>
      <t>(проектні роботи, експертиза проекту, будівельні роботи)</t>
    </r>
  </si>
  <si>
    <t>80 м</t>
  </si>
  <si>
    <t>2.2.5.3</t>
  </si>
  <si>
    <r>
      <t>Придбання</t>
    </r>
    <r>
      <rPr>
        <sz val="9"/>
        <rFont val="Times New Roman"/>
        <family val="1"/>
      </rPr>
      <t xml:space="preserve"> щитових затворів з нержавіючої сталі з електроприводами на пісколовку відділення №1, №2 каналізаційних очисних споруд м.Чорноморська </t>
    </r>
  </si>
  <si>
    <t>2 шт</t>
  </si>
  <si>
    <t>Усього за підпунктом  2.2.5</t>
  </si>
  <si>
    <t>2.2.6</t>
  </si>
  <si>
    <t>2.2.6.1</t>
  </si>
  <si>
    <r>
      <t xml:space="preserve">Діспечерізація та автоматизація КНС Одеська; Приморська; Малодолинська; Олександрівка; ІСРЗ1; ІСРЗ2; Олександрійська1; Олександрійська2 </t>
    </r>
    <r>
      <rPr>
        <b/>
        <i/>
        <sz val="9"/>
        <rFont val="Times New Roman"/>
        <family val="1"/>
      </rPr>
      <t>(проектні та монтажні роботи)</t>
    </r>
  </si>
  <si>
    <t>8 КНС</t>
  </si>
  <si>
    <t>2.2.6.2</t>
  </si>
  <si>
    <r>
      <t>Обстеження</t>
    </r>
    <r>
      <rPr>
        <sz val="9"/>
        <rFont val="Times New Roman"/>
        <family val="1"/>
      </rPr>
      <t xml:space="preserve"> стану з/б конструкцій верхнього, середнього, нижнього і розподільного каналів аеротенка каналізаційних очисних споруд м.Чорноморська (для подальшого капремонту)</t>
    </r>
  </si>
  <si>
    <t>1 споруда</t>
  </si>
  <si>
    <t>2.2.6.3</t>
  </si>
  <si>
    <r>
      <t>Придбання</t>
    </r>
    <r>
      <rPr>
        <sz val="9"/>
        <rFont val="Times New Roman"/>
        <family val="1"/>
      </rPr>
      <t xml:space="preserve"> майданчиків з драбинами з композитних матеріалів для обслуговування шнекових дегідраторів №1, №2 цеха механічного зневоднення осаду каналізаційних очисних споруд м.Чорноморська </t>
    </r>
  </si>
  <si>
    <t>4 шт</t>
  </si>
  <si>
    <t>2.2.6.4</t>
  </si>
  <si>
    <r>
      <t xml:space="preserve">Придбання </t>
    </r>
    <r>
      <rPr>
        <sz val="9"/>
        <rFont val="Times New Roman"/>
        <family val="1"/>
      </rPr>
      <t xml:space="preserve">мікроскопа в технологічну лабораторію очисних споруд для проведення гідробіологічного аналізу активного мулу </t>
    </r>
  </si>
  <si>
    <t>2.2.6.5</t>
  </si>
  <si>
    <r>
      <t>Впровадження технології утилізації осаду (</t>
    </r>
    <r>
      <rPr>
        <b/>
        <sz val="9"/>
        <rFont val="Times New Roman"/>
        <family val="1"/>
      </rPr>
      <t>придбання</t>
    </r>
    <r>
      <rPr>
        <sz val="9"/>
        <rFont val="Times New Roman"/>
        <family val="1"/>
      </rPr>
      <t xml:space="preserve"> ворошителя та пристрою для укривання буртів) на каналізаційних очисних спорудах м.Чорноморська</t>
    </r>
  </si>
  <si>
    <t>1 компл.</t>
  </si>
  <si>
    <t>2.2.6.6</t>
  </si>
  <si>
    <t xml:space="preserve">Придбання гидроелеватору з нержавіючої сталі на пісколовку каналізаційних очисних споруд м.Чорноморська </t>
  </si>
  <si>
    <t>Усього за підпунктом 2.2.6</t>
  </si>
  <si>
    <t>Усього за пунктом 2.2</t>
  </si>
  <si>
    <t>Усього за розділом ІІ</t>
  </si>
  <si>
    <t>Усього за інвестиційною програмою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</si>
  <si>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</si>
  <si>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</si>
  <si>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</si>
  <si>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х - ліцензіатом не заповнюється.</t>
  </si>
  <si>
    <t>Начальник ВПР</t>
  </si>
  <si>
    <t>Тетяна СКИДАН</t>
  </si>
  <si>
    <t>(посада відповідального виконавця)</t>
  </si>
  <si>
    <t xml:space="preserve">                 (підпис)</t>
  </si>
  <si>
    <r>
      <t xml:space="preserve">       (Власне 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я,ПРІЗВИЩЕ)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</si>
</sst>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@"/>
    <numFmt numFmtId="167" formatCode="_-* #,##0.00&quot;р.&quot;_-;\-* #,##0.00&quot;р.&quot;_-;_-* \-??&quot;р.&quot;_-;_-@_-"/>
    <numFmt numFmtId="168" formatCode="#,##0"/>
    <numFmt numFmtId="169" formatCode="0.00"/>
    <numFmt numFmtId="170" formatCode="0.0"/>
    <numFmt numFmtId="171" formatCode="0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Calibri"/>
      <family val="2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59"/>
      <name val="Times New Roman"/>
      <family val="1"/>
    </font>
    <font>
      <sz val="8"/>
      <name val="Calibri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2" fillId="0" borderId="0">
      <alignment/>
      <protection/>
    </xf>
  </cellStyleXfs>
  <cellXfs count="145">
    <xf numFmtId="164" fontId="0" fillId="0" borderId="0" xfId="0" applyAlignment="1">
      <alignment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center"/>
    </xf>
    <xf numFmtId="164" fontId="19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4" fontId="19" fillId="0" borderId="0" xfId="0" applyFont="1" applyFill="1" applyBorder="1" applyAlignment="1">
      <alignment/>
    </xf>
    <xf numFmtId="164" fontId="0" fillId="0" borderId="0" xfId="0" applyFill="1" applyAlignment="1">
      <alignment wrapText="1"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63" applyFont="1" applyBorder="1" applyAlignment="1">
      <alignment horizontal="center"/>
      <protection/>
    </xf>
    <xf numFmtId="164" fontId="21" fillId="0" borderId="0" xfId="0" applyFont="1" applyFill="1" applyBorder="1" applyAlignment="1">
      <alignment horizontal="center" vertical="top" wrapText="1"/>
    </xf>
    <xf numFmtId="164" fontId="22" fillId="0" borderId="0" xfId="0" applyFont="1" applyFill="1" applyAlignment="1">
      <alignment vertical="top" wrapText="1"/>
    </xf>
    <xf numFmtId="164" fontId="23" fillId="0" borderId="0" xfId="0" applyFont="1" applyFill="1" applyAlignment="1">
      <alignment horizontal="left" vertical="center" wrapText="1"/>
    </xf>
    <xf numFmtId="164" fontId="24" fillId="0" borderId="0" xfId="0" applyFont="1" applyFill="1" applyAlignment="1">
      <alignment horizontal="left" vertical="center" wrapText="1"/>
    </xf>
    <xf numFmtId="164" fontId="25" fillId="0" borderId="0" xfId="0" applyFont="1" applyFill="1" applyBorder="1" applyAlignment="1">
      <alignment horizontal="left" vertical="center" wrapText="1"/>
    </xf>
    <xf numFmtId="164" fontId="27" fillId="0" borderId="0" xfId="0" applyFont="1" applyFill="1" applyBorder="1" applyAlignment="1">
      <alignment horizontal="left"/>
    </xf>
    <xf numFmtId="164" fontId="28" fillId="0" borderId="0" xfId="0" applyFont="1" applyFill="1" applyBorder="1" applyAlignment="1">
      <alignment horizontal="left" vertical="top"/>
    </xf>
    <xf numFmtId="164" fontId="28" fillId="0" borderId="0" xfId="0" applyFont="1" applyFill="1" applyBorder="1" applyAlignment="1">
      <alignment horizontal="center" vertical="top"/>
    </xf>
    <xf numFmtId="164" fontId="25" fillId="0" borderId="0" xfId="0" applyFont="1" applyFill="1" applyBorder="1" applyAlignment="1">
      <alignment horizontal="left" vertical="center"/>
    </xf>
    <xf numFmtId="164" fontId="19" fillId="0" borderId="10" xfId="0" applyFont="1" applyFill="1" applyBorder="1" applyAlignment="1">
      <alignment/>
    </xf>
    <xf numFmtId="164" fontId="29" fillId="0" borderId="0" xfId="0" applyFont="1" applyFill="1" applyAlignment="1">
      <alignment horizontal="left"/>
    </xf>
    <xf numFmtId="164" fontId="21" fillId="0" borderId="0" xfId="63" applyFont="1" applyAlignment="1">
      <alignment horizontal="left"/>
      <protection/>
    </xf>
    <xf numFmtId="164" fontId="30" fillId="0" borderId="0" xfId="63" applyFont="1" applyBorder="1" applyAlignment="1">
      <alignment horizontal="center"/>
      <protection/>
    </xf>
    <xf numFmtId="164" fontId="22" fillId="0" borderId="0" xfId="63" applyFont="1" applyBorder="1" applyAlignment="1">
      <alignment horizontal="left"/>
      <protection/>
    </xf>
    <xf numFmtId="164" fontId="22" fillId="0" borderId="0" xfId="0" applyFont="1" applyFill="1" applyAlignment="1">
      <alignment horizontal="left"/>
    </xf>
    <xf numFmtId="164" fontId="2" fillId="0" borderId="0" xfId="63">
      <alignment/>
      <protection/>
    </xf>
    <xf numFmtId="164" fontId="0" fillId="0" borderId="0" xfId="0" applyFill="1" applyAlignment="1">
      <alignment/>
    </xf>
    <xf numFmtId="164" fontId="31" fillId="0" borderId="0" xfId="0" applyFont="1" applyFill="1" applyBorder="1" applyAlignment="1">
      <alignment horizontal="center"/>
    </xf>
    <xf numFmtId="164" fontId="32" fillId="0" borderId="0" xfId="0" applyFont="1" applyFill="1" applyAlignment="1">
      <alignment horizontal="center"/>
    </xf>
    <xf numFmtId="164" fontId="33" fillId="0" borderId="0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center" vertical="top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2" xfId="38" applyFont="1" applyFill="1" applyBorder="1" applyAlignment="1" applyProtection="1">
      <alignment horizontal="center" vertical="center" wrapText="1"/>
      <protection locked="0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0" xfId="0" applyFont="1" applyFill="1" applyBorder="1" applyAlignment="1">
      <alignment horizontal="center" wrapText="1"/>
    </xf>
    <xf numFmtId="164" fontId="19" fillId="0" borderId="0" xfId="0" applyFont="1" applyFill="1" applyBorder="1" applyAlignment="1">
      <alignment wrapText="1"/>
    </xf>
    <xf numFmtId="164" fontId="19" fillId="0" borderId="0" xfId="0" applyFont="1" applyFill="1" applyAlignment="1">
      <alignment wrapText="1"/>
    </xf>
    <xf numFmtId="164" fontId="19" fillId="0" borderId="12" xfId="0" applyFont="1" applyFill="1" applyBorder="1" applyAlignment="1">
      <alignment horizontal="center" wrapText="1"/>
    </xf>
    <xf numFmtId="165" fontId="19" fillId="0" borderId="12" xfId="38" applyNumberFormat="1" applyFont="1" applyFill="1" applyBorder="1" applyAlignment="1" applyProtection="1">
      <alignment horizontal="center" vertical="center" wrapText="1"/>
      <protection locked="0"/>
    </xf>
    <xf numFmtId="164" fontId="19" fillId="0" borderId="12" xfId="38" applyFont="1" applyFill="1" applyBorder="1" applyAlignment="1" applyProtection="1">
      <alignment horizontal="center" vertical="top" wrapText="1"/>
      <protection locked="0"/>
    </xf>
    <xf numFmtId="164" fontId="19" fillId="0" borderId="12" xfId="0" applyFont="1" applyFill="1" applyBorder="1" applyAlignment="1">
      <alignment horizontal="center" vertical="top" wrapText="1"/>
    </xf>
    <xf numFmtId="164" fontId="32" fillId="0" borderId="12" xfId="0" applyFont="1" applyFill="1" applyBorder="1" applyAlignment="1">
      <alignment horizontal="center" vertical="center"/>
    </xf>
    <xf numFmtId="166" fontId="32" fillId="0" borderId="12" xfId="0" applyNumberFormat="1" applyFont="1" applyFill="1" applyBorder="1" applyAlignment="1">
      <alignment horizontal="center" vertical="center"/>
    </xf>
    <xf numFmtId="164" fontId="32" fillId="0" borderId="12" xfId="0" applyFont="1" applyFill="1" applyBorder="1" applyAlignment="1">
      <alignment horizontal="center" vertical="center" wrapText="1"/>
    </xf>
    <xf numFmtId="164" fontId="32" fillId="0" borderId="12" xfId="38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32" fillId="0" borderId="12" xfId="0" applyNumberFormat="1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/>
    </xf>
    <xf numFmtId="164" fontId="32" fillId="0" borderId="12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7" fontId="19" fillId="0" borderId="12" xfId="0" applyNumberFormat="1" applyFont="1" applyFill="1" applyBorder="1" applyAlignment="1">
      <alignment horizontal="center" vertical="center"/>
    </xf>
    <xf numFmtId="167" fontId="19" fillId="0" borderId="12" xfId="0" applyNumberFormat="1" applyFont="1" applyFill="1" applyBorder="1" applyAlignment="1">
      <alignment horizontal="center"/>
    </xf>
    <xf numFmtId="164" fontId="32" fillId="0" borderId="0" xfId="0" applyFont="1" applyFill="1" applyBorder="1" applyAlignment="1">
      <alignment/>
    </xf>
    <xf numFmtId="164" fontId="19" fillId="0" borderId="12" xfId="38" applyNumberFormat="1" applyFont="1" applyFill="1" applyBorder="1" applyAlignment="1" applyProtection="1">
      <alignment horizontal="center" vertical="center" wrapText="1"/>
      <protection/>
    </xf>
    <xf numFmtId="164" fontId="19" fillId="0" borderId="12" xfId="0" applyFont="1" applyFill="1" applyBorder="1" applyAlignment="1">
      <alignment horizontal="center"/>
    </xf>
    <xf numFmtId="164" fontId="19" fillId="0" borderId="12" xfId="0" applyFont="1" applyFill="1" applyBorder="1" applyAlignment="1">
      <alignment/>
    </xf>
    <xf numFmtId="165" fontId="19" fillId="0" borderId="12" xfId="56" applyNumberFormat="1" applyFont="1" applyFill="1" applyBorder="1" applyAlignment="1">
      <alignment horizontal="center" wrapText="1"/>
      <protection/>
    </xf>
    <xf numFmtId="168" fontId="19" fillId="0" borderId="12" xfId="56" applyNumberFormat="1" applyFont="1" applyFill="1" applyBorder="1" applyAlignment="1">
      <alignment horizontal="center" wrapText="1"/>
      <protection/>
    </xf>
    <xf numFmtId="164" fontId="19" fillId="0" borderId="12" xfId="0" applyFont="1" applyFill="1" applyBorder="1" applyAlignment="1">
      <alignment/>
    </xf>
    <xf numFmtId="164" fontId="32" fillId="0" borderId="0" xfId="0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66" fontId="19" fillId="0" borderId="12" xfId="0" applyNumberFormat="1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center"/>
    </xf>
    <xf numFmtId="164" fontId="19" fillId="0" borderId="12" xfId="0" applyFont="1" applyFill="1" applyBorder="1" applyAlignment="1">
      <alignment horizontal="center" vertical="center"/>
    </xf>
    <xf numFmtId="164" fontId="20" fillId="0" borderId="13" xfId="0" applyFont="1" applyBorder="1" applyAlignment="1">
      <alignment wrapText="1"/>
    </xf>
    <xf numFmtId="164" fontId="20" fillId="0" borderId="13" xfId="0" applyFont="1" applyBorder="1" applyAlignment="1">
      <alignment horizont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169" fontId="20" fillId="0" borderId="12" xfId="0" applyNumberFormat="1" applyFont="1" applyFill="1" applyBorder="1" applyAlignment="1">
      <alignment horizontal="center"/>
    </xf>
    <xf numFmtId="164" fontId="20" fillId="0" borderId="12" xfId="0" applyFont="1" applyFill="1" applyBorder="1" applyAlignment="1">
      <alignment horizontal="center"/>
    </xf>
    <xf numFmtId="169" fontId="19" fillId="0" borderId="12" xfId="0" applyNumberFormat="1" applyFont="1" applyFill="1" applyBorder="1" applyAlignment="1">
      <alignment horizontal="center"/>
    </xf>
    <xf numFmtId="169" fontId="19" fillId="0" borderId="12" xfId="0" applyNumberFormat="1" applyFont="1" applyFill="1" applyBorder="1" applyAlignment="1">
      <alignment/>
    </xf>
    <xf numFmtId="164" fontId="32" fillId="0" borderId="12" xfId="0" applyFont="1" applyFill="1" applyBorder="1" applyAlignment="1">
      <alignment/>
    </xf>
    <xf numFmtId="164" fontId="32" fillId="0" borderId="12" xfId="38" applyNumberFormat="1" applyFont="1" applyFill="1" applyBorder="1" applyAlignment="1" applyProtection="1">
      <alignment horizontal="center" vertical="center" wrapText="1"/>
      <protection/>
    </xf>
    <xf numFmtId="169" fontId="32" fillId="0" borderId="12" xfId="0" applyNumberFormat="1" applyFont="1" applyFill="1" applyBorder="1" applyAlignment="1">
      <alignment horizontal="center"/>
    </xf>
    <xf numFmtId="166" fontId="32" fillId="0" borderId="12" xfId="0" applyNumberFormat="1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horizontal="center"/>
    </xf>
    <xf numFmtId="169" fontId="20" fillId="0" borderId="13" xfId="0" applyNumberFormat="1" applyFont="1" applyFill="1" applyBorder="1" applyAlignment="1">
      <alignment/>
    </xf>
    <xf numFmtId="165" fontId="37" fillId="0" borderId="12" xfId="56" applyNumberFormat="1" applyFont="1" applyFill="1" applyBorder="1" applyAlignment="1">
      <alignment horizontal="center" wrapText="1"/>
      <protection/>
    </xf>
    <xf numFmtId="168" fontId="37" fillId="0" borderId="12" xfId="56" applyNumberFormat="1" applyFont="1" applyFill="1" applyBorder="1" applyAlignment="1">
      <alignment horizontal="center" wrapText="1"/>
      <protection/>
    </xf>
    <xf numFmtId="164" fontId="37" fillId="0" borderId="12" xfId="0" applyFont="1" applyFill="1" applyBorder="1" applyAlignment="1">
      <alignment horizontal="center"/>
    </xf>
    <xf numFmtId="169" fontId="19" fillId="0" borderId="12" xfId="0" applyNumberFormat="1" applyFont="1" applyFill="1" applyBorder="1" applyAlignment="1">
      <alignment/>
    </xf>
    <xf numFmtId="169" fontId="37" fillId="0" borderId="12" xfId="0" applyNumberFormat="1" applyFont="1" applyFill="1" applyBorder="1" applyAlignment="1">
      <alignment/>
    </xf>
    <xf numFmtId="164" fontId="38" fillId="0" borderId="0" xfId="0" applyFont="1" applyFill="1" applyBorder="1" applyAlignment="1">
      <alignment horizontal="center"/>
    </xf>
    <xf numFmtId="164" fontId="37" fillId="0" borderId="0" xfId="0" applyFont="1" applyFill="1" applyBorder="1" applyAlignment="1">
      <alignment/>
    </xf>
    <xf numFmtId="164" fontId="37" fillId="0" borderId="0" xfId="0" applyFont="1" applyFill="1" applyAlignment="1">
      <alignment/>
    </xf>
    <xf numFmtId="164" fontId="20" fillId="0" borderId="13" xfId="0" applyFont="1" applyFill="1" applyBorder="1" applyAlignment="1">
      <alignment horizontal="center" vertical="center" wrapText="1"/>
    </xf>
    <xf numFmtId="164" fontId="20" fillId="0" borderId="0" xfId="0" applyFont="1" applyAlignment="1">
      <alignment wrapText="1"/>
    </xf>
    <xf numFmtId="165" fontId="32" fillId="0" borderId="12" xfId="0" applyNumberFormat="1" applyFont="1" applyFill="1" applyBorder="1" applyAlignment="1">
      <alignment horizontal="center"/>
    </xf>
    <xf numFmtId="170" fontId="32" fillId="0" borderId="12" xfId="0" applyNumberFormat="1" applyFont="1" applyFill="1" applyBorder="1" applyAlignment="1">
      <alignment horizontal="center"/>
    </xf>
    <xf numFmtId="171" fontId="32" fillId="0" borderId="12" xfId="0" applyNumberFormat="1" applyFont="1" applyFill="1" applyBorder="1" applyAlignment="1">
      <alignment horizontal="center"/>
    </xf>
    <xf numFmtId="169" fontId="32" fillId="6" borderId="12" xfId="0" applyNumberFormat="1" applyFont="1" applyFill="1" applyBorder="1" applyAlignment="1">
      <alignment horizontal="center"/>
    </xf>
    <xf numFmtId="165" fontId="32" fillId="6" borderId="12" xfId="0" applyNumberFormat="1" applyFont="1" applyFill="1" applyBorder="1" applyAlignment="1">
      <alignment horizontal="center"/>
    </xf>
    <xf numFmtId="164" fontId="32" fillId="6" borderId="12" xfId="0" applyFont="1" applyFill="1" applyBorder="1" applyAlignment="1">
      <alignment horizontal="center"/>
    </xf>
    <xf numFmtId="169" fontId="32" fillId="24" borderId="12" xfId="0" applyNumberFormat="1" applyFont="1" applyFill="1" applyBorder="1" applyAlignment="1">
      <alignment horizontal="center"/>
    </xf>
    <xf numFmtId="164" fontId="32" fillId="25" borderId="12" xfId="0" applyFont="1" applyFill="1" applyBorder="1" applyAlignment="1">
      <alignment horizontal="center"/>
    </xf>
    <xf numFmtId="169" fontId="32" fillId="25" borderId="12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 vertical="center"/>
    </xf>
    <xf numFmtId="167" fontId="32" fillId="0" borderId="12" xfId="0" applyNumberFormat="1" applyFont="1" applyFill="1" applyBorder="1" applyAlignment="1">
      <alignment horizontal="center"/>
    </xf>
    <xf numFmtId="166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/>
    </xf>
    <xf numFmtId="164" fontId="20" fillId="0" borderId="13" xfId="0" applyFont="1" applyFill="1" applyBorder="1" applyAlignment="1">
      <alignment horizontal="center" wrapText="1"/>
    </xf>
    <xf numFmtId="164" fontId="32" fillId="0" borderId="12" xfId="38" applyNumberFormat="1" applyFont="1" applyFill="1" applyBorder="1" applyAlignment="1" applyProtection="1">
      <alignment vertical="center" wrapText="1"/>
      <protection/>
    </xf>
    <xf numFmtId="164" fontId="19" fillId="0" borderId="12" xfId="38" applyNumberFormat="1" applyFont="1" applyFill="1" applyBorder="1" applyAlignment="1" applyProtection="1">
      <alignment vertical="center" wrapText="1"/>
      <protection/>
    </xf>
    <xf numFmtId="165" fontId="32" fillId="0" borderId="12" xfId="0" applyNumberFormat="1" applyFont="1" applyFill="1" applyBorder="1" applyAlignment="1">
      <alignment/>
    </xf>
    <xf numFmtId="164" fontId="19" fillId="0" borderId="12" xfId="0" applyFont="1" applyFill="1" applyBorder="1" applyAlignment="1">
      <alignment wrapText="1"/>
    </xf>
    <xf numFmtId="169" fontId="19" fillId="0" borderId="12" xfId="56" applyNumberFormat="1" applyFont="1" applyFill="1" applyBorder="1" applyAlignment="1">
      <alignment horizontal="center" wrapText="1"/>
      <protection/>
    </xf>
    <xf numFmtId="169" fontId="32" fillId="0" borderId="12" xfId="0" applyNumberFormat="1" applyFont="1" applyFill="1" applyBorder="1" applyAlignment="1">
      <alignment/>
    </xf>
    <xf numFmtId="166" fontId="40" fillId="0" borderId="12" xfId="0" applyNumberFormat="1" applyFont="1" applyFill="1" applyBorder="1" applyAlignment="1">
      <alignment horizontal="center" vertical="center"/>
    </xf>
    <xf numFmtId="164" fontId="19" fillId="0" borderId="12" xfId="0" applyFont="1" applyFill="1" applyBorder="1" applyAlignment="1">
      <alignment wrapText="1"/>
    </xf>
    <xf numFmtId="164" fontId="19" fillId="0" borderId="12" xfId="0" applyFont="1" applyBorder="1" applyAlignment="1">
      <alignment horizontal="center" wrapText="1"/>
    </xf>
    <xf numFmtId="169" fontId="19" fillId="0" borderId="12" xfId="0" applyNumberFormat="1" applyFont="1" applyBorder="1" applyAlignment="1">
      <alignment/>
    </xf>
    <xf numFmtId="165" fontId="19" fillId="0" borderId="12" xfId="0" applyNumberFormat="1" applyFont="1" applyFill="1" applyBorder="1" applyAlignment="1">
      <alignment horizontal="center" vertical="center" wrapText="1"/>
    </xf>
    <xf numFmtId="169" fontId="19" fillId="0" borderId="12" xfId="0" applyNumberFormat="1" applyFont="1" applyFill="1" applyBorder="1" applyAlignment="1">
      <alignment horizontal="center" vertical="center" wrapText="1"/>
    </xf>
    <xf numFmtId="169" fontId="19" fillId="0" borderId="12" xfId="0" applyNumberFormat="1" applyFont="1" applyFill="1" applyBorder="1" applyAlignment="1">
      <alignment horizontal="center" vertical="center"/>
    </xf>
    <xf numFmtId="169" fontId="19" fillId="0" borderId="12" xfId="38" applyNumberFormat="1" applyFont="1" applyFill="1" applyBorder="1" applyAlignment="1" applyProtection="1">
      <alignment horizontal="center" vertical="center" wrapText="1"/>
      <protection locked="0"/>
    </xf>
    <xf numFmtId="169" fontId="19" fillId="0" borderId="12" xfId="0" applyNumberFormat="1" applyFont="1" applyFill="1" applyBorder="1" applyAlignment="1">
      <alignment horizontal="right"/>
    </xf>
    <xf numFmtId="166" fontId="37" fillId="0" borderId="12" xfId="0" applyNumberFormat="1" applyFont="1" applyFill="1" applyBorder="1" applyAlignment="1">
      <alignment horizontal="center"/>
    </xf>
    <xf numFmtId="169" fontId="37" fillId="0" borderId="12" xfId="56" applyNumberFormat="1" applyFont="1" applyFill="1" applyBorder="1" applyAlignment="1">
      <alignment horizontal="center" wrapText="1"/>
      <protection/>
    </xf>
    <xf numFmtId="169" fontId="37" fillId="0" borderId="12" xfId="0" applyNumberFormat="1" applyFont="1" applyFill="1" applyBorder="1" applyAlignment="1">
      <alignment horizontal="center"/>
    </xf>
    <xf numFmtId="164" fontId="19" fillId="0" borderId="12" xfId="0" applyFont="1" applyFill="1" applyBorder="1" applyAlignment="1">
      <alignment horizontal="right"/>
    </xf>
    <xf numFmtId="164" fontId="20" fillId="0" borderId="13" xfId="0" applyFont="1" applyFill="1" applyBorder="1" applyAlignment="1">
      <alignment horizontal="left" wrapText="1"/>
    </xf>
    <xf numFmtId="164" fontId="39" fillId="0" borderId="13" xfId="0" applyFont="1" applyBorder="1" applyAlignment="1">
      <alignment wrapText="1"/>
    </xf>
    <xf numFmtId="171" fontId="32" fillId="0" borderId="12" xfId="0" applyNumberFormat="1" applyFont="1" applyFill="1" applyBorder="1" applyAlignment="1">
      <alignment/>
    </xf>
    <xf numFmtId="164" fontId="20" fillId="0" borderId="12" xfId="0" applyFont="1" applyFill="1" applyBorder="1" applyAlignment="1">
      <alignment horizontal="right"/>
    </xf>
    <xf numFmtId="164" fontId="39" fillId="0" borderId="13" xfId="0" applyFont="1" applyFill="1" applyBorder="1" applyAlignment="1">
      <alignment wrapText="1"/>
    </xf>
    <xf numFmtId="164" fontId="20" fillId="0" borderId="13" xfId="0" applyFont="1" applyFill="1" applyBorder="1" applyAlignment="1">
      <alignment wrapText="1"/>
    </xf>
    <xf numFmtId="169" fontId="32" fillId="22" borderId="12" xfId="0" applyNumberFormat="1" applyFont="1" applyFill="1" applyBorder="1" applyAlignment="1">
      <alignment horizontal="center"/>
    </xf>
    <xf numFmtId="165" fontId="32" fillId="25" borderId="12" xfId="0" applyNumberFormat="1" applyFont="1" applyFill="1" applyBorder="1" applyAlignment="1">
      <alignment horizontal="center"/>
    </xf>
    <xf numFmtId="170" fontId="32" fillId="25" borderId="12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wrapText="1"/>
    </xf>
    <xf numFmtId="165" fontId="19" fillId="0" borderId="0" xfId="0" applyNumberFormat="1" applyFont="1" applyFill="1" applyBorder="1" applyAlignment="1">
      <alignment horizontal="center" wrapText="1"/>
    </xf>
    <xf numFmtId="164" fontId="19" fillId="0" borderId="0" xfId="0" applyFont="1" applyFill="1" applyBorder="1" applyAlignment="1">
      <alignment horizontal="center" wrapText="1"/>
    </xf>
    <xf numFmtId="164" fontId="19" fillId="0" borderId="14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 vertical="center"/>
    </xf>
    <xf numFmtId="165" fontId="19" fillId="0" borderId="0" xfId="0" applyNumberFormat="1" applyFont="1" applyFill="1" applyAlignment="1">
      <alignment/>
    </xf>
    <xf numFmtId="164" fontId="19" fillId="0" borderId="10" xfId="0" applyFont="1" applyFill="1" applyBorder="1" applyAlignment="1">
      <alignment horizontal="center"/>
    </xf>
    <xf numFmtId="164" fontId="19" fillId="0" borderId="1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Iau?iue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  <cellStyle name="Excel Built-in Norm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6"/>
  <sheetViews>
    <sheetView tabSelected="1" zoomScaleSheetLayoutView="100" workbookViewId="0" topLeftCell="C1">
      <selection activeCell="A16" sqref="A16"/>
    </sheetView>
  </sheetViews>
  <sheetFormatPr defaultColWidth="9.00390625" defaultRowHeight="12.75"/>
  <cols>
    <col min="1" max="1" width="8.25390625" style="1" customWidth="1"/>
    <col min="2" max="2" width="38.625" style="2" customWidth="1"/>
    <col min="3" max="3" width="9.00390625" style="3" customWidth="1"/>
    <col min="4" max="4" width="9.75390625" style="3" customWidth="1"/>
    <col min="5" max="5" width="9.125" style="3" customWidth="1"/>
    <col min="6" max="6" width="8.875" style="4" customWidth="1"/>
    <col min="7" max="7" width="11.875" style="3" customWidth="1"/>
    <col min="8" max="8" width="11.625" style="3" customWidth="1"/>
    <col min="9" max="9" width="11.00390625" style="3" customWidth="1"/>
    <col min="10" max="10" width="11.125" style="3" customWidth="1"/>
    <col min="11" max="13" width="14.00390625" style="3" customWidth="1"/>
    <col min="14" max="14" width="12.125" style="3" customWidth="1"/>
    <col min="15" max="15" width="8.625" style="3" customWidth="1"/>
    <col min="16" max="16" width="7.25390625" style="3" customWidth="1"/>
    <col min="17" max="17" width="8.00390625" style="3" customWidth="1"/>
    <col min="18" max="18" width="8.125" style="3" customWidth="1"/>
    <col min="19" max="19" width="8.00390625" style="3" customWidth="1"/>
    <col min="20" max="21" width="6.875" style="3" customWidth="1"/>
    <col min="22" max="22" width="8.25390625" style="3" customWidth="1"/>
    <col min="23" max="23" width="7.00390625" style="3" customWidth="1"/>
    <col min="24" max="24" width="8.125" style="3" customWidth="1"/>
    <col min="25" max="29" width="9.125" style="5" customWidth="1"/>
    <col min="30" max="16384" width="9.125" style="3" customWidth="1"/>
  </cols>
  <sheetData>
    <row r="1" spans="14:24" ht="12.75" customHeight="1">
      <c r="N1" s="6"/>
      <c r="O1" s="6"/>
      <c r="P1" s="6"/>
      <c r="Q1" s="7" t="s">
        <v>0</v>
      </c>
      <c r="R1" s="7"/>
      <c r="S1" s="7"/>
      <c r="T1" s="7"/>
      <c r="U1" s="7"/>
      <c r="V1" s="7"/>
      <c r="W1" s="7"/>
      <c r="X1" s="7"/>
    </row>
    <row r="2" spans="2:24" ht="12.75" customHeight="1">
      <c r="B2" s="8" t="s">
        <v>1</v>
      </c>
      <c r="C2" s="8"/>
      <c r="D2" s="8"/>
      <c r="E2" s="8"/>
      <c r="M2" s="9" t="s">
        <v>2</v>
      </c>
      <c r="N2" s="9"/>
      <c r="O2" s="9"/>
      <c r="P2" s="10"/>
      <c r="Q2" s="11"/>
      <c r="R2" s="11"/>
      <c r="S2" s="12"/>
      <c r="T2" s="12"/>
      <c r="U2" s="12"/>
      <c r="V2" s="12"/>
      <c r="W2" s="12"/>
      <c r="X2" s="12"/>
    </row>
    <row r="3" spans="2:24" ht="12.75" customHeight="1">
      <c r="B3" s="13" t="s">
        <v>3</v>
      </c>
      <c r="C3" s="13"/>
      <c r="D3" s="13"/>
      <c r="E3" s="13"/>
      <c r="M3" s="14" t="s">
        <v>4</v>
      </c>
      <c r="N3" s="14"/>
      <c r="O3" s="14"/>
      <c r="P3" s="14"/>
      <c r="Q3" s="14"/>
      <c r="R3" s="11"/>
      <c r="S3" s="12"/>
      <c r="T3" s="12"/>
      <c r="U3" s="12"/>
      <c r="V3" s="12"/>
      <c r="W3" s="12"/>
      <c r="X3" s="12"/>
    </row>
    <row r="4" spans="2:24" ht="12.75">
      <c r="B4" s="15" t="s">
        <v>5</v>
      </c>
      <c r="C4" s="15"/>
      <c r="D4" s="15"/>
      <c r="E4" s="15"/>
      <c r="M4" s="16" t="s">
        <v>6</v>
      </c>
      <c r="N4" s="16"/>
      <c r="O4" s="16"/>
      <c r="P4" s="16"/>
      <c r="Q4" s="11"/>
      <c r="R4" s="11"/>
      <c r="S4" s="12"/>
      <c r="T4" s="12"/>
      <c r="U4" s="12"/>
      <c r="V4" s="12"/>
      <c r="W4" s="12"/>
      <c r="X4" s="12"/>
    </row>
    <row r="5" spans="2:24" ht="12.75">
      <c r="B5" s="17" t="s">
        <v>7</v>
      </c>
      <c r="C5" s="17"/>
      <c r="D5" s="17"/>
      <c r="E5" s="17"/>
      <c r="F5" s="17"/>
      <c r="M5" s="18"/>
      <c r="N5" s="18"/>
      <c r="O5" s="19" t="s">
        <v>8</v>
      </c>
      <c r="Q5" s="11"/>
      <c r="R5" s="12"/>
      <c r="S5" s="12"/>
      <c r="T5" s="12"/>
      <c r="U5" s="12"/>
      <c r="V5" s="12"/>
      <c r="W5" s="12"/>
      <c r="X5" s="12"/>
    </row>
    <row r="6" spans="2:24" ht="12.75">
      <c r="B6" s="20" t="s">
        <v>9</v>
      </c>
      <c r="C6" s="21"/>
      <c r="D6" s="21"/>
      <c r="E6" s="21"/>
      <c r="M6" s="16" t="s">
        <v>10</v>
      </c>
      <c r="N6" s="16"/>
      <c r="O6" s="16" t="s">
        <v>11</v>
      </c>
      <c r="P6" s="16"/>
      <c r="Q6" s="11"/>
      <c r="R6" s="11"/>
      <c r="S6" s="12"/>
      <c r="T6" s="12"/>
      <c r="U6" s="12"/>
      <c r="V6" s="12"/>
      <c r="W6" s="12"/>
      <c r="X6" s="12"/>
    </row>
    <row r="7" spans="2:24" ht="12.75">
      <c r="B7"/>
      <c r="C7" s="22"/>
      <c r="D7" s="22"/>
      <c r="E7" s="22"/>
      <c r="M7" s="23" t="s">
        <v>12</v>
      </c>
      <c r="N7" s="16"/>
      <c r="O7" s="16"/>
      <c r="P7" s="16"/>
      <c r="Q7" s="11"/>
      <c r="R7" s="11"/>
      <c r="S7" s="12"/>
      <c r="T7" s="12"/>
      <c r="U7" s="12"/>
      <c r="V7" s="12"/>
      <c r="W7" s="12"/>
      <c r="X7" s="12"/>
    </row>
    <row r="8" spans="2:24" ht="12.75">
      <c r="B8"/>
      <c r="C8" s="24"/>
      <c r="D8" s="24"/>
      <c r="E8" s="24"/>
      <c r="M8" s="3" t="s">
        <v>9</v>
      </c>
      <c r="N8"/>
      <c r="O8"/>
      <c r="P8" s="25"/>
      <c r="Q8" s="11"/>
      <c r="R8" s="11"/>
      <c r="S8" s="12"/>
      <c r="T8" s="12"/>
      <c r="U8" s="12"/>
      <c r="V8" s="12"/>
      <c r="W8" s="12"/>
      <c r="X8" s="12"/>
    </row>
    <row r="9" spans="1:23" ht="12.75">
      <c r="A9" s="26" t="s">
        <v>13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7"/>
      <c r="W9" s="27"/>
    </row>
    <row r="10" spans="1:23" ht="46.5" customHeight="1">
      <c r="A10" s="26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7"/>
    </row>
    <row r="11" spans="1:23" ht="36.75" customHeight="1">
      <c r="A11" s="28" t="s">
        <v>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"/>
      <c r="W11" s="2"/>
    </row>
    <row r="12" spans="1:24" ht="12.75" customHeight="1">
      <c r="A12" s="29" t="s">
        <v>16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9" s="35" customFormat="1" ht="42.75" customHeight="1">
      <c r="A13" s="30" t="s">
        <v>17</v>
      </c>
      <c r="B13" s="30" t="s">
        <v>18</v>
      </c>
      <c r="C13" s="30" t="s">
        <v>19</v>
      </c>
      <c r="D13" s="30" t="s">
        <v>20</v>
      </c>
      <c r="E13" s="30"/>
      <c r="F13" s="30"/>
      <c r="G13" s="30"/>
      <c r="H13" s="30"/>
      <c r="I13" s="30"/>
      <c r="J13" s="30"/>
      <c r="K13" s="31" t="s">
        <v>21</v>
      </c>
      <c r="L13" s="31" t="s">
        <v>22</v>
      </c>
      <c r="M13" s="30" t="s">
        <v>23</v>
      </c>
      <c r="N13" s="30" t="s">
        <v>24</v>
      </c>
      <c r="O13" s="30"/>
      <c r="P13" s="30" t="s">
        <v>25</v>
      </c>
      <c r="Q13" s="30"/>
      <c r="R13" s="30"/>
      <c r="S13" s="30"/>
      <c r="T13" s="32" t="s">
        <v>26</v>
      </c>
      <c r="U13" s="32" t="s">
        <v>27</v>
      </c>
      <c r="V13" s="32" t="s">
        <v>28</v>
      </c>
      <c r="W13" s="32" t="s">
        <v>29</v>
      </c>
      <c r="X13" s="32" t="s">
        <v>30</v>
      </c>
      <c r="Y13" s="33"/>
      <c r="Z13" s="34"/>
      <c r="AA13" s="34"/>
      <c r="AB13" s="34"/>
      <c r="AC13" s="34"/>
    </row>
    <row r="14" spans="1:29" s="35" customFormat="1" ht="12.75" customHeight="1">
      <c r="A14" s="30"/>
      <c r="B14" s="30"/>
      <c r="C14" s="30"/>
      <c r="D14" s="30" t="s">
        <v>31</v>
      </c>
      <c r="E14" s="36" t="s">
        <v>32</v>
      </c>
      <c r="F14" s="36"/>
      <c r="G14" s="36"/>
      <c r="H14" s="36"/>
      <c r="I14" s="36"/>
      <c r="J14" s="36"/>
      <c r="K14" s="31"/>
      <c r="L14" s="31"/>
      <c r="M14" s="30"/>
      <c r="N14" s="30" t="s">
        <v>33</v>
      </c>
      <c r="O14" s="30" t="s">
        <v>34</v>
      </c>
      <c r="P14" s="30" t="s">
        <v>35</v>
      </c>
      <c r="Q14" s="30" t="s">
        <v>36</v>
      </c>
      <c r="R14" s="30" t="s">
        <v>37</v>
      </c>
      <c r="S14" s="30" t="s">
        <v>38</v>
      </c>
      <c r="T14" s="32"/>
      <c r="U14" s="32"/>
      <c r="V14" s="32"/>
      <c r="W14" s="32"/>
      <c r="X14" s="32"/>
      <c r="Y14" s="33"/>
      <c r="Z14" s="34"/>
      <c r="AA14" s="34"/>
      <c r="AB14" s="34"/>
      <c r="AC14" s="34"/>
    </row>
    <row r="15" spans="1:29" s="35" customFormat="1" ht="12.75" customHeight="1">
      <c r="A15" s="30"/>
      <c r="B15" s="30"/>
      <c r="C15" s="30"/>
      <c r="D15" s="30"/>
      <c r="E15" s="31" t="s">
        <v>39</v>
      </c>
      <c r="F15" s="37" t="s">
        <v>40</v>
      </c>
      <c r="G15" s="38" t="s">
        <v>41</v>
      </c>
      <c r="H15" s="39" t="s">
        <v>42</v>
      </c>
      <c r="I15" s="31" t="s">
        <v>43</v>
      </c>
      <c r="J15" s="31"/>
      <c r="K15" s="31"/>
      <c r="L15" s="31"/>
      <c r="M15" s="30"/>
      <c r="N15" s="30"/>
      <c r="O15" s="30"/>
      <c r="P15" s="30"/>
      <c r="Q15" s="30"/>
      <c r="R15" s="30"/>
      <c r="S15" s="30"/>
      <c r="T15" s="32"/>
      <c r="U15" s="32"/>
      <c r="V15" s="32"/>
      <c r="W15" s="32"/>
      <c r="X15" s="32"/>
      <c r="Y15" s="33"/>
      <c r="Z15" s="34"/>
      <c r="AA15" s="34"/>
      <c r="AB15" s="34"/>
      <c r="AC15" s="34"/>
    </row>
    <row r="16" spans="1:29" s="35" customFormat="1" ht="12.75">
      <c r="A16" s="30"/>
      <c r="B16" s="30"/>
      <c r="C16" s="30"/>
      <c r="D16" s="30"/>
      <c r="E16" s="31"/>
      <c r="F16" s="37"/>
      <c r="G16" s="38"/>
      <c r="H16" s="39"/>
      <c r="I16" s="31" t="s">
        <v>44</v>
      </c>
      <c r="J16" s="31" t="s">
        <v>45</v>
      </c>
      <c r="K16" s="31"/>
      <c r="L16" s="31"/>
      <c r="M16" s="30"/>
      <c r="N16" s="30"/>
      <c r="O16" s="30"/>
      <c r="P16" s="30"/>
      <c r="Q16" s="30"/>
      <c r="R16" s="30"/>
      <c r="S16" s="30"/>
      <c r="T16" s="32"/>
      <c r="U16" s="32"/>
      <c r="V16" s="32"/>
      <c r="W16" s="32"/>
      <c r="X16" s="32"/>
      <c r="Y16" s="33"/>
      <c r="Z16" s="34"/>
      <c r="AA16" s="34"/>
      <c r="AB16" s="34"/>
      <c r="AC16" s="34"/>
    </row>
    <row r="17" spans="1:29" s="45" customFormat="1" ht="12.75">
      <c r="A17" s="40">
        <v>1</v>
      </c>
      <c r="B17" s="40">
        <v>2</v>
      </c>
      <c r="C17" s="40">
        <v>3</v>
      </c>
      <c r="D17" s="40">
        <v>4</v>
      </c>
      <c r="E17" s="40">
        <v>5</v>
      </c>
      <c r="F17" s="41">
        <v>6</v>
      </c>
      <c r="G17" s="42">
        <v>7</v>
      </c>
      <c r="H17" s="40">
        <v>8</v>
      </c>
      <c r="I17" s="40">
        <v>9</v>
      </c>
      <c r="J17" s="40">
        <v>10</v>
      </c>
      <c r="K17" s="43">
        <v>11</v>
      </c>
      <c r="L17" s="43">
        <v>12</v>
      </c>
      <c r="M17" s="43">
        <v>13</v>
      </c>
      <c r="N17" s="40">
        <v>14</v>
      </c>
      <c r="O17" s="40">
        <v>15</v>
      </c>
      <c r="P17" s="40">
        <v>16</v>
      </c>
      <c r="Q17" s="40">
        <v>17</v>
      </c>
      <c r="R17" s="40">
        <v>18</v>
      </c>
      <c r="S17" s="40">
        <v>19</v>
      </c>
      <c r="T17" s="40">
        <v>20</v>
      </c>
      <c r="U17" s="40">
        <v>21</v>
      </c>
      <c r="V17" s="40">
        <v>22</v>
      </c>
      <c r="W17" s="40">
        <v>23</v>
      </c>
      <c r="X17" s="40">
        <v>24</v>
      </c>
      <c r="Y17" s="44"/>
      <c r="Z17" s="44"/>
      <c r="AA17" s="44"/>
      <c r="AB17" s="44"/>
      <c r="AC17" s="44"/>
    </row>
    <row r="18" spans="1:29" s="51" customFormat="1" ht="12.75">
      <c r="A18" s="46" t="s">
        <v>46</v>
      </c>
      <c r="B18" s="47"/>
      <c r="C18" s="48" t="s">
        <v>47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9"/>
      <c r="Z18" s="49"/>
      <c r="AA18" s="49"/>
      <c r="AB18" s="50"/>
      <c r="AC18" s="50"/>
    </row>
    <row r="19" spans="1:29" s="51" customFormat="1" ht="12.75">
      <c r="A19" s="52" t="s">
        <v>48</v>
      </c>
      <c r="B19" s="53"/>
      <c r="C19" s="48" t="s">
        <v>49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54"/>
      <c r="Z19" s="54"/>
      <c r="AA19" s="54"/>
      <c r="AB19" s="50"/>
      <c r="AC19" s="50"/>
    </row>
    <row r="20" spans="1:29" s="51" customFormat="1" ht="12.75" customHeight="1">
      <c r="A20" s="52" t="s">
        <v>50</v>
      </c>
      <c r="B20" s="53"/>
      <c r="C20" s="55" t="s">
        <v>51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4"/>
      <c r="Z20" s="54"/>
      <c r="AA20" s="54"/>
      <c r="AB20" s="50"/>
      <c r="AC20" s="50"/>
    </row>
    <row r="21" spans="1:29" s="51" customFormat="1" ht="12.75">
      <c r="A21" s="52"/>
      <c r="B21" s="53"/>
      <c r="C21" s="56"/>
      <c r="D21" s="57"/>
      <c r="E21" s="56" t="s">
        <v>52</v>
      </c>
      <c r="F21" s="58" t="s">
        <v>53</v>
      </c>
      <c r="G21" s="59" t="s">
        <v>53</v>
      </c>
      <c r="H21" s="59" t="s">
        <v>53</v>
      </c>
      <c r="I21" s="59" t="s">
        <v>53</v>
      </c>
      <c r="J21" s="59" t="s">
        <v>53</v>
      </c>
      <c r="K21" s="59" t="s">
        <v>52</v>
      </c>
      <c r="L21" s="56" t="s">
        <v>52</v>
      </c>
      <c r="M21" s="56" t="s">
        <v>52</v>
      </c>
      <c r="N21" s="60"/>
      <c r="O21" s="60"/>
      <c r="P21" s="56"/>
      <c r="Q21" s="56"/>
      <c r="R21" s="56"/>
      <c r="S21" s="56"/>
      <c r="T21" s="56"/>
      <c r="U21" s="56"/>
      <c r="V21" s="56"/>
      <c r="W21" s="56"/>
      <c r="X21" s="56"/>
      <c r="Y21" s="61"/>
      <c r="Z21" s="61"/>
      <c r="AA21" s="61"/>
      <c r="AB21" s="50"/>
      <c r="AC21" s="50"/>
    </row>
    <row r="22" spans="1:29" s="51" customFormat="1" ht="12.75">
      <c r="A22" s="48" t="s">
        <v>54</v>
      </c>
      <c r="B22" s="48"/>
      <c r="C22" s="48"/>
      <c r="D22" s="56"/>
      <c r="E22" s="56"/>
      <c r="F22" s="62"/>
      <c r="G22" s="56"/>
      <c r="H22" s="56"/>
      <c r="I22" s="56"/>
      <c r="J22" s="56"/>
      <c r="K22" s="56"/>
      <c r="L22" s="56"/>
      <c r="M22" s="56"/>
      <c r="N22" s="60"/>
      <c r="O22" s="60"/>
      <c r="P22" s="56"/>
      <c r="Q22" s="56"/>
      <c r="R22" s="56"/>
      <c r="S22" s="56"/>
      <c r="T22" s="56"/>
      <c r="U22" s="56"/>
      <c r="V22" s="56"/>
      <c r="W22" s="56"/>
      <c r="X22" s="56"/>
      <c r="Y22" s="44"/>
      <c r="Z22" s="44"/>
      <c r="AA22" s="44"/>
      <c r="AB22" s="50"/>
      <c r="AC22" s="50"/>
    </row>
    <row r="23" spans="1:29" s="51" customFormat="1" ht="12.75" customHeight="1">
      <c r="A23" s="52" t="s">
        <v>55</v>
      </c>
      <c r="B23" s="53"/>
      <c r="C23" s="55" t="s">
        <v>56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49"/>
      <c r="Z23" s="49"/>
      <c r="AA23" s="49"/>
      <c r="AB23" s="50"/>
      <c r="AC23" s="50"/>
    </row>
    <row r="24" spans="1:29" s="51" customFormat="1" ht="12.75">
      <c r="A24" s="52"/>
      <c r="B24" s="53"/>
      <c r="C24" s="56"/>
      <c r="D24" s="56"/>
      <c r="E24" s="56" t="s">
        <v>52</v>
      </c>
      <c r="F24" s="58" t="s">
        <v>53</v>
      </c>
      <c r="G24" s="59" t="s">
        <v>53</v>
      </c>
      <c r="H24" s="59" t="s">
        <v>53</v>
      </c>
      <c r="I24" s="59" t="s">
        <v>53</v>
      </c>
      <c r="J24" s="59" t="s">
        <v>53</v>
      </c>
      <c r="K24" s="59" t="s">
        <v>52</v>
      </c>
      <c r="L24" s="56" t="s">
        <v>52</v>
      </c>
      <c r="M24" s="56" t="s">
        <v>52</v>
      </c>
      <c r="N24" s="60"/>
      <c r="O24" s="60"/>
      <c r="P24" s="56"/>
      <c r="Q24" s="56"/>
      <c r="R24" s="56"/>
      <c r="S24" s="56"/>
      <c r="T24" s="56"/>
      <c r="U24" s="56"/>
      <c r="V24" s="56"/>
      <c r="W24" s="56"/>
      <c r="X24" s="56"/>
      <c r="Y24" s="61"/>
      <c r="Z24" s="61"/>
      <c r="AA24" s="61"/>
      <c r="AB24" s="50"/>
      <c r="AC24" s="50"/>
    </row>
    <row r="25" spans="1:29" s="51" customFormat="1" ht="12.75">
      <c r="A25" s="48" t="s">
        <v>57</v>
      </c>
      <c r="B25" s="48"/>
      <c r="C25" s="48"/>
      <c r="D25" s="56"/>
      <c r="E25" s="56"/>
      <c r="F25" s="62"/>
      <c r="G25" s="56"/>
      <c r="H25" s="56"/>
      <c r="I25" s="56"/>
      <c r="J25" s="56"/>
      <c r="K25" s="56"/>
      <c r="L25" s="56"/>
      <c r="M25" s="56"/>
      <c r="N25" s="60"/>
      <c r="O25" s="60"/>
      <c r="P25" s="56"/>
      <c r="Q25" s="56"/>
      <c r="R25" s="56"/>
      <c r="S25" s="56"/>
      <c r="T25" s="56"/>
      <c r="U25" s="56"/>
      <c r="V25" s="56"/>
      <c r="W25" s="56"/>
      <c r="X25" s="56"/>
      <c r="Y25" s="44"/>
      <c r="Z25" s="44"/>
      <c r="AA25" s="44"/>
      <c r="AB25" s="50"/>
      <c r="AC25" s="50"/>
    </row>
    <row r="26" spans="1:29" s="51" customFormat="1" ht="12.75">
      <c r="A26" s="63" t="s">
        <v>58</v>
      </c>
      <c r="B26" s="64"/>
      <c r="C26" s="56" t="s">
        <v>59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49"/>
      <c r="Z26" s="49"/>
      <c r="AA26" s="49"/>
      <c r="AB26" s="50"/>
      <c r="AC26" s="50"/>
    </row>
    <row r="27" spans="1:29" s="51" customFormat="1" ht="12.75">
      <c r="A27" s="65"/>
      <c r="B27" s="56"/>
      <c r="C27" s="60"/>
      <c r="D27" s="60"/>
      <c r="E27" s="56" t="s">
        <v>52</v>
      </c>
      <c r="F27" s="58" t="s">
        <v>53</v>
      </c>
      <c r="G27" s="59" t="s">
        <v>53</v>
      </c>
      <c r="H27" s="59" t="s">
        <v>53</v>
      </c>
      <c r="I27" s="59" t="s">
        <v>53</v>
      </c>
      <c r="J27" s="59" t="s">
        <v>53</v>
      </c>
      <c r="K27" s="59" t="s">
        <v>52</v>
      </c>
      <c r="L27" s="56" t="s">
        <v>52</v>
      </c>
      <c r="M27" s="56" t="s">
        <v>52</v>
      </c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49"/>
      <c r="Z27" s="49"/>
      <c r="AA27" s="49"/>
      <c r="AB27" s="50"/>
      <c r="AC27" s="50"/>
    </row>
    <row r="28" spans="1:29" s="51" customFormat="1" ht="12.75">
      <c r="A28" s="48" t="s">
        <v>60</v>
      </c>
      <c r="B28" s="48"/>
      <c r="C28" s="48"/>
      <c r="D28" s="56"/>
      <c r="E28" s="56"/>
      <c r="F28" s="62"/>
      <c r="G28" s="56"/>
      <c r="H28" s="56"/>
      <c r="I28" s="56"/>
      <c r="J28" s="56"/>
      <c r="K28" s="56"/>
      <c r="L28" s="56"/>
      <c r="M28" s="56"/>
      <c r="N28" s="60"/>
      <c r="O28" s="60"/>
      <c r="P28" s="56"/>
      <c r="Q28" s="56"/>
      <c r="R28" s="56"/>
      <c r="S28" s="56"/>
      <c r="T28" s="56"/>
      <c r="U28" s="56"/>
      <c r="V28" s="56"/>
      <c r="W28" s="56"/>
      <c r="X28" s="56"/>
      <c r="Y28" s="61"/>
      <c r="Z28" s="61"/>
      <c r="AA28" s="61"/>
      <c r="AB28" s="50"/>
      <c r="AC28" s="50"/>
    </row>
    <row r="29" spans="1:29" s="51" customFormat="1" ht="12.75">
      <c r="A29" s="63" t="s">
        <v>61</v>
      </c>
      <c r="B29" s="64"/>
      <c r="C29" s="56" t="s">
        <v>62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61"/>
      <c r="Z29" s="61"/>
      <c r="AA29" s="61"/>
      <c r="AB29" s="50"/>
      <c r="AC29" s="50"/>
    </row>
    <row r="30" spans="1:29" s="51" customFormat="1" ht="12.75">
      <c r="A30" s="63" t="s">
        <v>63</v>
      </c>
      <c r="B30" s="66" t="s">
        <v>64</v>
      </c>
      <c r="C30" s="67" t="s">
        <v>65</v>
      </c>
      <c r="D30" s="68">
        <v>1289.315</v>
      </c>
      <c r="E30" s="69">
        <f>D30</f>
        <v>1289.315</v>
      </c>
      <c r="F30" s="70"/>
      <c r="G30" s="56"/>
      <c r="H30" s="56"/>
      <c r="I30" s="56"/>
      <c r="J30" s="56"/>
      <c r="K30" s="56"/>
      <c r="L30" s="56"/>
      <c r="M30" s="56"/>
      <c r="N30" s="56"/>
      <c r="O30" s="71">
        <f>D30</f>
        <v>1289.315</v>
      </c>
      <c r="P30" s="56"/>
      <c r="Q30" s="56">
        <v>600</v>
      </c>
      <c r="R30" s="56">
        <f>O30-600</f>
        <v>689.315</v>
      </c>
      <c r="S30" s="56"/>
      <c r="T30" s="56"/>
      <c r="U30" s="56"/>
      <c r="V30" s="56"/>
      <c r="W30" s="56"/>
      <c r="X30" s="72">
        <v>0</v>
      </c>
      <c r="Y30" s="61"/>
      <c r="Z30" s="61"/>
      <c r="AA30" s="61"/>
      <c r="AB30" s="50"/>
      <c r="AC30" s="50"/>
    </row>
    <row r="31" spans="1:29" s="51" customFormat="1" ht="12.75">
      <c r="A31" s="63" t="s">
        <v>66</v>
      </c>
      <c r="B31" s="66" t="s">
        <v>67</v>
      </c>
      <c r="C31" s="67" t="s">
        <v>65</v>
      </c>
      <c r="D31" s="68">
        <v>3837.831</v>
      </c>
      <c r="E31" s="69">
        <f>D31-F31</f>
        <v>1835.691</v>
      </c>
      <c r="F31" s="70">
        <v>2002.14</v>
      </c>
      <c r="G31" s="56"/>
      <c r="H31" s="56"/>
      <c r="I31" s="56"/>
      <c r="J31" s="56"/>
      <c r="K31" s="56"/>
      <c r="L31" s="56"/>
      <c r="M31" s="56"/>
      <c r="N31" s="56"/>
      <c r="O31" s="71">
        <f>D31</f>
        <v>3837.831</v>
      </c>
      <c r="P31" s="56">
        <v>750</v>
      </c>
      <c r="Q31" s="56">
        <v>1100</v>
      </c>
      <c r="R31" s="56">
        <v>1100</v>
      </c>
      <c r="S31" s="71">
        <f>O31-P31-Q31-R31</f>
        <v>887.8310000000001</v>
      </c>
      <c r="T31" s="56"/>
      <c r="U31" s="56"/>
      <c r="V31" s="56"/>
      <c r="W31" s="56"/>
      <c r="X31" s="72">
        <v>0</v>
      </c>
      <c r="Y31" s="61"/>
      <c r="Z31" s="61"/>
      <c r="AA31" s="61"/>
      <c r="AB31" s="50"/>
      <c r="AC31" s="50"/>
    </row>
    <row r="32" spans="1:29" s="51" customFormat="1" ht="12.75">
      <c r="A32" s="63" t="s">
        <v>68</v>
      </c>
      <c r="B32" s="66" t="s">
        <v>69</v>
      </c>
      <c r="C32" s="67" t="s">
        <v>65</v>
      </c>
      <c r="D32" s="68">
        <v>163.815</v>
      </c>
      <c r="E32" s="69">
        <f>D32</f>
        <v>163.815</v>
      </c>
      <c r="F32" s="70"/>
      <c r="G32" s="56"/>
      <c r="H32" s="56"/>
      <c r="I32" s="56"/>
      <c r="J32" s="56"/>
      <c r="K32" s="56"/>
      <c r="L32" s="56"/>
      <c r="M32" s="56"/>
      <c r="N32" s="56"/>
      <c r="O32" s="71">
        <f>D32</f>
        <v>163.815</v>
      </c>
      <c r="P32" s="56"/>
      <c r="Q32" s="71">
        <f>O32</f>
        <v>163.815</v>
      </c>
      <c r="R32" s="71"/>
      <c r="S32" s="71"/>
      <c r="T32" s="56"/>
      <c r="U32" s="56"/>
      <c r="V32" s="56"/>
      <c r="W32" s="56"/>
      <c r="X32" s="72">
        <v>0</v>
      </c>
      <c r="Y32" s="61"/>
      <c r="Z32" s="61"/>
      <c r="AA32" s="61"/>
      <c r="AB32" s="50"/>
      <c r="AC32" s="50"/>
    </row>
    <row r="33" spans="1:29" s="51" customFormat="1" ht="12.75">
      <c r="A33" s="48" t="s">
        <v>70</v>
      </c>
      <c r="B33" s="48"/>
      <c r="C33" s="48">
        <f>SUM(C30:C32)</f>
        <v>0</v>
      </c>
      <c r="D33" s="71">
        <f>SUM(D30:D32)</f>
        <v>5290.961</v>
      </c>
      <c r="E33" s="71">
        <f>SUM(E30:E32)</f>
        <v>3288.821</v>
      </c>
      <c r="F33" s="56">
        <f>SUM(F30:F32)</f>
        <v>2002.14</v>
      </c>
      <c r="G33" s="56">
        <f>SUM(G30:G32)</f>
        <v>0</v>
      </c>
      <c r="H33" s="56">
        <f>SUM(H30:H32)</f>
        <v>0</v>
      </c>
      <c r="I33" s="56">
        <f>SUM(I30:I32)</f>
        <v>0</v>
      </c>
      <c r="J33" s="56">
        <f>SUM(J30:J32)</f>
        <v>0</v>
      </c>
      <c r="K33" s="56">
        <f>SUM(K30:K32)</f>
        <v>0</v>
      </c>
      <c r="L33" s="56">
        <f>SUM(L30:L32)</f>
        <v>0</v>
      </c>
      <c r="M33" s="56">
        <f>SUM(M30:M32)</f>
        <v>0</v>
      </c>
      <c r="N33" s="56">
        <f>SUM(N30:N32)</f>
        <v>0</v>
      </c>
      <c r="O33" s="71">
        <f>SUM(O30:O32)</f>
        <v>5290.961</v>
      </c>
      <c r="P33" s="56">
        <f>SUM(P30:P32)</f>
        <v>750</v>
      </c>
      <c r="Q33" s="71">
        <f>SUM(Q30:Q32)</f>
        <v>1863.815</v>
      </c>
      <c r="R33" s="71">
        <f>SUM(R30:R32)</f>
        <v>1789.315</v>
      </c>
      <c r="S33" s="71">
        <f>SUM(S30:S32)</f>
        <v>887.8310000000001</v>
      </c>
      <c r="T33" s="56">
        <f>SUM(T30:T32)</f>
        <v>0</v>
      </c>
      <c r="U33" s="56">
        <f>SUM(U30:U32)</f>
        <v>0</v>
      </c>
      <c r="V33" s="56">
        <f>SUM(V30:V32)</f>
        <v>0</v>
      </c>
      <c r="W33" s="56">
        <f>SUM(W30:W32)</f>
        <v>0</v>
      </c>
      <c r="X33" s="56">
        <f>SUM(X30:X32)</f>
        <v>0</v>
      </c>
      <c r="Y33" s="49"/>
      <c r="Z33" s="49"/>
      <c r="AA33" s="49"/>
      <c r="AB33" s="50"/>
      <c r="AC33" s="50"/>
    </row>
    <row r="34" spans="1:29" s="51" customFormat="1" ht="12.75" customHeight="1">
      <c r="A34" s="63" t="s">
        <v>71</v>
      </c>
      <c r="B34" s="64"/>
      <c r="C34" s="55" t="s">
        <v>72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0"/>
      <c r="Z34" s="50"/>
      <c r="AA34" s="50"/>
      <c r="AB34" s="50"/>
      <c r="AC34" s="50"/>
    </row>
    <row r="35" spans="1:29" s="51" customFormat="1" ht="12.75">
      <c r="A35" s="52"/>
      <c r="B35" s="53"/>
      <c r="C35" s="48"/>
      <c r="D35" s="48"/>
      <c r="E35" s="56" t="s">
        <v>52</v>
      </c>
      <c r="F35" s="58" t="s">
        <v>53</v>
      </c>
      <c r="G35" s="59" t="s">
        <v>53</v>
      </c>
      <c r="H35" s="59" t="s">
        <v>53</v>
      </c>
      <c r="I35" s="59" t="s">
        <v>53</v>
      </c>
      <c r="J35" s="59" t="s">
        <v>53</v>
      </c>
      <c r="K35" s="59" t="s">
        <v>52</v>
      </c>
      <c r="L35" s="56" t="s">
        <v>52</v>
      </c>
      <c r="M35" s="56" t="s">
        <v>52</v>
      </c>
      <c r="N35" s="73"/>
      <c r="O35" s="73"/>
      <c r="P35" s="73"/>
      <c r="Q35" s="48"/>
      <c r="R35" s="48"/>
      <c r="S35" s="48"/>
      <c r="T35" s="48"/>
      <c r="U35" s="48"/>
      <c r="V35" s="48"/>
      <c r="W35" s="48"/>
      <c r="X35" s="48"/>
      <c r="Y35" s="61"/>
      <c r="Z35" s="61"/>
      <c r="AA35" s="61"/>
      <c r="AB35" s="50"/>
      <c r="AC35" s="50"/>
    </row>
    <row r="36" spans="1:29" s="51" customFormat="1" ht="12.75">
      <c r="A36" s="48" t="s">
        <v>73</v>
      </c>
      <c r="B36" s="48"/>
      <c r="C36" s="48"/>
      <c r="D36" s="60"/>
      <c r="E36" s="56"/>
      <c r="F36" s="62"/>
      <c r="G36" s="56"/>
      <c r="H36" s="56"/>
      <c r="I36" s="56"/>
      <c r="J36" s="56"/>
      <c r="K36" s="56"/>
      <c r="L36" s="56"/>
      <c r="M36" s="56"/>
      <c r="N36" s="60"/>
      <c r="O36" s="60"/>
      <c r="P36" s="60"/>
      <c r="Q36" s="56"/>
      <c r="R36" s="56"/>
      <c r="S36" s="56"/>
      <c r="T36" s="56"/>
      <c r="U36" s="56"/>
      <c r="V36" s="56"/>
      <c r="W36" s="48"/>
      <c r="X36" s="48"/>
      <c r="Y36" s="44"/>
      <c r="Z36" s="44"/>
      <c r="AA36" s="44"/>
      <c r="AB36" s="50"/>
      <c r="AC36" s="50"/>
    </row>
    <row r="37" spans="1:29" s="51" customFormat="1" ht="12.75">
      <c r="A37" s="52" t="s">
        <v>74</v>
      </c>
      <c r="B37" s="53"/>
      <c r="C37" s="56" t="s">
        <v>75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0"/>
      <c r="Z37" s="50"/>
      <c r="AA37" s="50"/>
      <c r="AB37" s="50"/>
      <c r="AC37" s="50"/>
    </row>
    <row r="38" spans="1:29" s="51" customFormat="1" ht="12.75">
      <c r="A38" s="48" t="s">
        <v>76</v>
      </c>
      <c r="B38" s="48"/>
      <c r="C38" s="48"/>
      <c r="D38" s="56"/>
      <c r="E38" s="56"/>
      <c r="F38" s="62"/>
      <c r="G38" s="56"/>
      <c r="H38" s="56"/>
      <c r="I38" s="56"/>
      <c r="J38" s="56"/>
      <c r="K38" s="56"/>
      <c r="L38" s="56"/>
      <c r="M38" s="56"/>
      <c r="N38" s="60"/>
      <c r="O38" s="60"/>
      <c r="P38" s="56"/>
      <c r="Q38" s="56"/>
      <c r="R38" s="56"/>
      <c r="S38" s="56"/>
      <c r="T38" s="56"/>
      <c r="U38" s="56"/>
      <c r="V38" s="60"/>
      <c r="W38" s="60"/>
      <c r="X38" s="60"/>
      <c r="Y38" s="44"/>
      <c r="Z38" s="44"/>
      <c r="AA38" s="44"/>
      <c r="AB38" s="50"/>
      <c r="AC38" s="50"/>
    </row>
    <row r="39" spans="1:29" s="51" customFormat="1" ht="12.75">
      <c r="A39" s="48" t="s">
        <v>77</v>
      </c>
      <c r="B39" s="48"/>
      <c r="C39" s="48"/>
      <c r="D39" s="71">
        <f>D33</f>
        <v>5290.961</v>
      </c>
      <c r="E39" s="71">
        <f>E33</f>
        <v>3288.821</v>
      </c>
      <c r="F39" s="71">
        <f>F33</f>
        <v>2002.14</v>
      </c>
      <c r="G39" s="71">
        <f>G33</f>
        <v>0</v>
      </c>
      <c r="H39" s="71">
        <f>H33</f>
        <v>0</v>
      </c>
      <c r="I39" s="71">
        <f>I33</f>
        <v>0</v>
      </c>
      <c r="J39" s="71">
        <f>J33</f>
        <v>0</v>
      </c>
      <c r="K39" s="71">
        <f>K33</f>
        <v>0</v>
      </c>
      <c r="L39" s="71">
        <f>L33</f>
        <v>0</v>
      </c>
      <c r="M39" s="71">
        <f>M33</f>
        <v>0</v>
      </c>
      <c r="N39" s="71">
        <f>N33</f>
        <v>0</v>
      </c>
      <c r="O39" s="71">
        <f>O33</f>
        <v>5290.961</v>
      </c>
      <c r="P39" s="71">
        <f>P33</f>
        <v>750</v>
      </c>
      <c r="Q39" s="71">
        <f>Q33</f>
        <v>1863.815</v>
      </c>
      <c r="R39" s="71">
        <f>R33</f>
        <v>1789.315</v>
      </c>
      <c r="S39" s="71">
        <f>S33</f>
        <v>887.8310000000001</v>
      </c>
      <c r="T39" s="71">
        <f>T33</f>
        <v>0</v>
      </c>
      <c r="U39" s="71">
        <f>U33</f>
        <v>0</v>
      </c>
      <c r="V39" s="71">
        <f>V33</f>
        <v>0</v>
      </c>
      <c r="W39" s="71">
        <f>W33</f>
        <v>0</v>
      </c>
      <c r="X39" s="71">
        <f>X33</f>
        <v>0</v>
      </c>
      <c r="Y39" s="44"/>
      <c r="Z39" s="44"/>
      <c r="AA39" s="44"/>
      <c r="AB39" s="50"/>
      <c r="AC39" s="50"/>
    </row>
    <row r="40" spans="1:29" s="51" customFormat="1" ht="12.75" customHeight="1">
      <c r="A40" s="52" t="s">
        <v>78</v>
      </c>
      <c r="B40" s="53"/>
      <c r="C40" s="74" t="s">
        <v>79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61"/>
      <c r="Z40" s="61"/>
      <c r="AA40" s="61"/>
      <c r="AB40" s="50"/>
      <c r="AC40" s="50"/>
    </row>
    <row r="41" spans="1:29" s="51" customFormat="1" ht="12.75" customHeight="1">
      <c r="A41" s="52" t="s">
        <v>80</v>
      </c>
      <c r="B41" s="53"/>
      <c r="C41" s="55" t="s">
        <v>51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61"/>
      <c r="Z41" s="61"/>
      <c r="AA41" s="61"/>
      <c r="AB41" s="50"/>
      <c r="AC41" s="50"/>
    </row>
    <row r="42" spans="1:29" s="51" customFormat="1" ht="12.75">
      <c r="A42" s="48" t="s">
        <v>81</v>
      </c>
      <c r="B42" s="48"/>
      <c r="C42" s="48"/>
      <c r="D42" s="75">
        <f>SUM(D41:D41)</f>
        <v>0</v>
      </c>
      <c r="E42" s="75">
        <f>SUM(E41:E41)</f>
        <v>0</v>
      </c>
      <c r="F42" s="75">
        <f>SUM(F41:F41)</f>
        <v>0</v>
      </c>
      <c r="G42" s="75">
        <f>SUM(G41:G41)</f>
        <v>0</v>
      </c>
      <c r="H42" s="75">
        <f>SUM(H41:H41)</f>
        <v>0</v>
      </c>
      <c r="I42" s="75">
        <f>SUM(I41:I41)</f>
        <v>0</v>
      </c>
      <c r="J42" s="75">
        <f>SUM(J41:J41)</f>
        <v>0</v>
      </c>
      <c r="K42" s="75">
        <f>SUM(K41:K41)</f>
        <v>0</v>
      </c>
      <c r="L42" s="75">
        <f>SUM(L41:L41)</f>
        <v>0</v>
      </c>
      <c r="M42" s="75">
        <f>SUM(M41:M41)</f>
        <v>0</v>
      </c>
      <c r="N42" s="75">
        <f>SUM(N41:N41)</f>
        <v>0</v>
      </c>
      <c r="O42" s="75">
        <f>SUM(O41:O41)</f>
        <v>0</v>
      </c>
      <c r="P42" s="75">
        <f>SUM(P41:P41)</f>
        <v>0</v>
      </c>
      <c r="Q42" s="75">
        <f>SUM(Q41:Q41)</f>
        <v>0</v>
      </c>
      <c r="R42" s="75">
        <f>SUM(R41:R41)</f>
        <v>0</v>
      </c>
      <c r="S42" s="75">
        <f>SUM(S41:S41)</f>
        <v>0</v>
      </c>
      <c r="T42" s="75">
        <f>SUM(T41:T41)</f>
        <v>0</v>
      </c>
      <c r="U42" s="75">
        <f>SUM(U41:U41)</f>
        <v>0</v>
      </c>
      <c r="V42" s="75">
        <f>SUM(V41:V41)</f>
        <v>0</v>
      </c>
      <c r="W42" s="75">
        <f>SUM(W41:W41)</f>
        <v>0</v>
      </c>
      <c r="X42" s="75">
        <f>SUM(X41:X41)</f>
        <v>0</v>
      </c>
      <c r="Y42" s="61"/>
      <c r="Z42" s="61"/>
      <c r="AA42" s="61"/>
      <c r="AB42" s="50"/>
      <c r="AC42" s="50"/>
    </row>
    <row r="43" spans="1:29" s="51" customFormat="1" ht="12.75" customHeight="1">
      <c r="A43" s="63" t="s">
        <v>82</v>
      </c>
      <c r="B43" s="64"/>
      <c r="C43" s="55" t="s">
        <v>56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61"/>
      <c r="Z43" s="61"/>
      <c r="AA43" s="61"/>
      <c r="AB43" s="50"/>
      <c r="AC43" s="50"/>
    </row>
    <row r="44" spans="1:29" s="51" customFormat="1" ht="12.75">
      <c r="A44" s="48" t="s">
        <v>83</v>
      </c>
      <c r="B44" s="48"/>
      <c r="C44" s="48" t="e">
        <f>SUM(#REF!)</f>
        <v>#REF!</v>
      </c>
      <c r="D44" s="75">
        <f>SUM(D43:D43)</f>
        <v>0</v>
      </c>
      <c r="E44" s="75">
        <f>SUM(E43:E43)</f>
        <v>0</v>
      </c>
      <c r="F44" s="75">
        <f>SUM(F43:F43)</f>
        <v>0</v>
      </c>
      <c r="G44" s="75">
        <f>SUM(G43:G43)</f>
        <v>0</v>
      </c>
      <c r="H44" s="75">
        <f>SUM(H43:H43)</f>
        <v>0</v>
      </c>
      <c r="I44" s="75">
        <f>SUM(I43:I43)</f>
        <v>0</v>
      </c>
      <c r="J44" s="75">
        <f>SUM(J43:J43)</f>
        <v>0</v>
      </c>
      <c r="K44" s="75">
        <f>SUM(K43:K43)</f>
        <v>0</v>
      </c>
      <c r="L44" s="75">
        <f>SUM(L43:L43)</f>
        <v>0</v>
      </c>
      <c r="M44" s="75">
        <f>SUM(M43:M43)</f>
        <v>0</v>
      </c>
      <c r="N44" s="75">
        <f>SUM(N43:N43)</f>
        <v>0</v>
      </c>
      <c r="O44" s="75">
        <f>SUM(O43:O43)</f>
        <v>0</v>
      </c>
      <c r="P44" s="75">
        <f>SUM(P43:P43)</f>
        <v>0</v>
      </c>
      <c r="Q44" s="75">
        <f>SUM(Q43:Q43)</f>
        <v>0</v>
      </c>
      <c r="R44" s="75">
        <f>SUM(R43:R43)</f>
        <v>0</v>
      </c>
      <c r="S44" s="75">
        <f>SUM(S43:S43)</f>
        <v>0</v>
      </c>
      <c r="T44" s="75">
        <f>SUM(T43:T43)</f>
        <v>0</v>
      </c>
      <c r="U44" s="75">
        <f>SUM(U43:U43)</f>
        <v>0</v>
      </c>
      <c r="V44" s="75">
        <f>SUM(V43:V43)</f>
        <v>0</v>
      </c>
      <c r="W44" s="75">
        <f>SUM(W43:W43)</f>
        <v>0</v>
      </c>
      <c r="X44" s="75">
        <f>SUM(X43:X43)</f>
        <v>0</v>
      </c>
      <c r="Y44" s="61"/>
      <c r="Z44" s="61"/>
      <c r="AA44" s="61"/>
      <c r="AB44" s="50"/>
      <c r="AC44" s="50"/>
    </row>
    <row r="45" spans="1:29" s="51" customFormat="1" ht="12.75">
      <c r="A45" s="63" t="s">
        <v>84</v>
      </c>
      <c r="B45" s="64"/>
      <c r="C45" s="56" t="s">
        <v>59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61"/>
      <c r="Z45" s="61"/>
      <c r="AA45" s="61"/>
      <c r="AB45" s="50"/>
      <c r="AC45" s="50"/>
    </row>
    <row r="46" spans="1:29" s="51" customFormat="1" ht="12.75">
      <c r="A46" s="76" t="s">
        <v>85</v>
      </c>
      <c r="B46" s="76"/>
      <c r="C46" s="76"/>
      <c r="D46" s="60"/>
      <c r="E46" s="60"/>
      <c r="F46" s="77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1"/>
      <c r="Z46" s="61"/>
      <c r="AA46" s="61"/>
      <c r="AB46" s="50"/>
      <c r="AC46" s="50"/>
    </row>
    <row r="47" spans="1:29" s="51" customFormat="1" ht="12.75">
      <c r="A47" s="63" t="s">
        <v>86</v>
      </c>
      <c r="B47" s="64"/>
      <c r="C47" s="56" t="s">
        <v>62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61"/>
      <c r="Z47" s="61"/>
      <c r="AA47" s="61"/>
      <c r="AB47" s="50"/>
      <c r="AC47" s="50"/>
    </row>
    <row r="48" spans="1:29" s="51" customFormat="1" ht="12.75">
      <c r="A48" s="76" t="s">
        <v>87</v>
      </c>
      <c r="B48" s="76"/>
      <c r="C48" s="76"/>
      <c r="D48" s="75">
        <f>SUM(D47:D47)</f>
        <v>0</v>
      </c>
      <c r="E48" s="75">
        <f>SUM(E47:E47)</f>
        <v>0</v>
      </c>
      <c r="F48" s="75">
        <f>SUM(F47:F47)</f>
        <v>0</v>
      </c>
      <c r="G48" s="75">
        <f>SUM(G47:G47)</f>
        <v>0</v>
      </c>
      <c r="H48" s="75">
        <f>SUM(H47:H47)</f>
        <v>0</v>
      </c>
      <c r="I48" s="75">
        <f>SUM(I47:I47)</f>
        <v>0</v>
      </c>
      <c r="J48" s="75">
        <f>SUM(J47:J47)</f>
        <v>0</v>
      </c>
      <c r="K48" s="75">
        <f>SUM(K47:K47)</f>
        <v>0</v>
      </c>
      <c r="L48" s="75">
        <f>SUM(L47:L47)</f>
        <v>0</v>
      </c>
      <c r="M48" s="75">
        <f>SUM(M47:M47)</f>
        <v>0</v>
      </c>
      <c r="N48" s="75">
        <f>SUM(N47:N47)</f>
        <v>0</v>
      </c>
      <c r="O48" s="75">
        <f>SUM(O47:O47)</f>
        <v>0</v>
      </c>
      <c r="P48" s="75">
        <f>SUM(P47:P47)</f>
        <v>0</v>
      </c>
      <c r="Q48" s="75">
        <f>SUM(Q47:Q47)</f>
        <v>0</v>
      </c>
      <c r="R48" s="75">
        <f>SUM(R47:R47)</f>
        <v>0</v>
      </c>
      <c r="S48" s="75">
        <f>SUM(S47:S47)</f>
        <v>0</v>
      </c>
      <c r="T48" s="75">
        <f>SUM(T47:T47)</f>
        <v>0</v>
      </c>
      <c r="U48" s="75">
        <f>SUM(U47:U47)</f>
        <v>0</v>
      </c>
      <c r="V48" s="75">
        <f>SUM(V47:V47)</f>
        <v>0</v>
      </c>
      <c r="W48" s="75">
        <f>SUM(W47:W47)</f>
        <v>0</v>
      </c>
      <c r="X48" s="75">
        <f>SUM(X47:X47)</f>
        <v>0</v>
      </c>
      <c r="Y48" s="61"/>
      <c r="Z48" s="61"/>
      <c r="AA48" s="61"/>
      <c r="AB48" s="50"/>
      <c r="AC48" s="50"/>
    </row>
    <row r="49" spans="1:29" s="51" customFormat="1" ht="12.75">
      <c r="A49" s="63" t="s">
        <v>88</v>
      </c>
      <c r="B49" s="56" t="s">
        <v>89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44"/>
      <c r="Z49" s="44"/>
      <c r="AA49" s="44"/>
      <c r="AB49" s="50"/>
      <c r="AC49" s="50"/>
    </row>
    <row r="50" spans="1:29" s="51" customFormat="1" ht="12.75">
      <c r="A50" s="48" t="s">
        <v>90</v>
      </c>
      <c r="B50" s="48"/>
      <c r="C50" s="48"/>
      <c r="D50" s="75">
        <f>SUM(D49:D49)</f>
        <v>0</v>
      </c>
      <c r="E50" s="75">
        <f>SUM(E49:E49)</f>
        <v>0</v>
      </c>
      <c r="F50" s="75">
        <f>SUM(F49:F49)</f>
        <v>0</v>
      </c>
      <c r="G50" s="75">
        <f>SUM(G49:G49)</f>
        <v>0</v>
      </c>
      <c r="H50" s="75">
        <f>SUM(H49:H49)</f>
        <v>0</v>
      </c>
      <c r="I50" s="75">
        <f>SUM(I49:I49)</f>
        <v>0</v>
      </c>
      <c r="J50" s="75">
        <f>SUM(J49:J49)</f>
        <v>0</v>
      </c>
      <c r="K50" s="75">
        <f>SUM(K49:K49)</f>
        <v>0</v>
      </c>
      <c r="L50" s="75">
        <f>SUM(L49:L49)</f>
        <v>0</v>
      </c>
      <c r="M50" s="75">
        <f>SUM(M49:M49)</f>
        <v>0</v>
      </c>
      <c r="N50" s="75">
        <f>SUM(N49:N49)</f>
        <v>0</v>
      </c>
      <c r="O50" s="75">
        <f>SUM(O49:O49)</f>
        <v>0</v>
      </c>
      <c r="P50" s="75">
        <f>SUM(P49:P49)</f>
        <v>0</v>
      </c>
      <c r="Q50" s="75">
        <f>SUM(Q49:Q49)</f>
        <v>0</v>
      </c>
      <c r="R50" s="75">
        <f>SUM(R49:R49)</f>
        <v>0</v>
      </c>
      <c r="S50" s="75">
        <f>SUM(S49:S49)</f>
        <v>0</v>
      </c>
      <c r="T50" s="75">
        <f>SUM(T49:T49)</f>
        <v>0</v>
      </c>
      <c r="U50" s="75">
        <f>SUM(U49:U49)</f>
        <v>0</v>
      </c>
      <c r="V50" s="75">
        <f>SUM(V49:V49)</f>
        <v>0</v>
      </c>
      <c r="W50" s="75">
        <f>SUM(W49:W49)</f>
        <v>0</v>
      </c>
      <c r="X50" s="75">
        <f>SUM(X49:X49)</f>
        <v>0</v>
      </c>
      <c r="Y50" s="61"/>
      <c r="Z50" s="61"/>
      <c r="AA50" s="61"/>
      <c r="AB50" s="50"/>
      <c r="AC50" s="50"/>
    </row>
    <row r="51" spans="1:29" s="51" customFormat="1" ht="12.75">
      <c r="A51" s="63" t="s">
        <v>91</v>
      </c>
      <c r="B51" s="56" t="s">
        <v>92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61"/>
      <c r="Z51" s="61"/>
      <c r="AA51" s="61"/>
      <c r="AB51" s="50"/>
      <c r="AC51" s="50"/>
    </row>
    <row r="52" spans="1:29" s="51" customFormat="1" ht="12.75">
      <c r="A52" s="48" t="s">
        <v>93</v>
      </c>
      <c r="B52" s="48"/>
      <c r="C52" s="48"/>
      <c r="D52" s="75">
        <f>SUM(D51:D51)</f>
        <v>0</v>
      </c>
      <c r="E52" s="75">
        <f>SUM(E51:E51)</f>
        <v>0</v>
      </c>
      <c r="F52" s="75">
        <f>SUM(F51:F51)</f>
        <v>0</v>
      </c>
      <c r="G52" s="75">
        <f>SUM(G51:G51)</f>
        <v>0</v>
      </c>
      <c r="H52" s="75">
        <f>SUM(H51:H51)</f>
        <v>0</v>
      </c>
      <c r="I52" s="75">
        <f>SUM(I51:I51)</f>
        <v>0</v>
      </c>
      <c r="J52" s="75">
        <f>SUM(J51:J51)</f>
        <v>0</v>
      </c>
      <c r="K52" s="75">
        <f>SUM(K51:K51)</f>
        <v>0</v>
      </c>
      <c r="L52" s="75">
        <f>SUM(L51:L51)</f>
        <v>0</v>
      </c>
      <c r="M52" s="75">
        <f>SUM(M51:M51)</f>
        <v>0</v>
      </c>
      <c r="N52" s="75">
        <f>SUM(N51:N51)</f>
        <v>0</v>
      </c>
      <c r="O52" s="75">
        <f>SUM(O51:O51)</f>
        <v>0</v>
      </c>
      <c r="P52" s="75">
        <f>SUM(P51:P51)</f>
        <v>0</v>
      </c>
      <c r="Q52" s="75">
        <f>SUM(Q51:Q51)</f>
        <v>0</v>
      </c>
      <c r="R52" s="75">
        <f>SUM(R51:R51)</f>
        <v>0</v>
      </c>
      <c r="S52" s="75">
        <f>SUM(S51:S51)</f>
        <v>0</v>
      </c>
      <c r="T52" s="75">
        <f>SUM(T51:T51)</f>
        <v>0</v>
      </c>
      <c r="U52" s="75">
        <f>SUM(U51:U51)</f>
        <v>0</v>
      </c>
      <c r="V52" s="75">
        <f>SUM(V51:V51)</f>
        <v>0</v>
      </c>
      <c r="W52" s="75">
        <f>SUM(W51:W51)</f>
        <v>0</v>
      </c>
      <c r="X52" s="75">
        <f>SUM(X51:X51)</f>
        <v>0</v>
      </c>
      <c r="Y52" s="61"/>
      <c r="Z52" s="61"/>
      <c r="AA52" s="61"/>
      <c r="AB52" s="50"/>
      <c r="AC52" s="50"/>
    </row>
    <row r="53" spans="1:29" s="51" customFormat="1" ht="12.75">
      <c r="A53" s="64" t="s">
        <v>94</v>
      </c>
      <c r="B53" s="56" t="s">
        <v>72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61"/>
      <c r="Z53" s="61"/>
      <c r="AA53" s="61"/>
      <c r="AB53" s="50"/>
      <c r="AC53" s="50"/>
    </row>
    <row r="54" spans="1:29" s="51" customFormat="1" ht="12.75">
      <c r="A54" s="48" t="s">
        <v>95</v>
      </c>
      <c r="B54" s="48"/>
      <c r="C54" s="48"/>
      <c r="D54" s="75">
        <f>SUM(D53:D53)</f>
        <v>0</v>
      </c>
      <c r="E54" s="75">
        <f>SUM(E53:E53)</f>
        <v>0</v>
      </c>
      <c r="F54" s="75">
        <f>SUM(F53:F53)</f>
        <v>0</v>
      </c>
      <c r="G54" s="75">
        <f>SUM(G53:G53)</f>
        <v>0</v>
      </c>
      <c r="H54" s="75">
        <f>SUM(H53:H53)</f>
        <v>0</v>
      </c>
      <c r="I54" s="75">
        <f>SUM(I53:I53)</f>
        <v>0</v>
      </c>
      <c r="J54" s="75">
        <f>SUM(J53:J53)</f>
        <v>0</v>
      </c>
      <c r="K54" s="75">
        <f>SUM(K53:K53)</f>
        <v>0</v>
      </c>
      <c r="L54" s="75">
        <f>SUM(L53:L53)</f>
        <v>0</v>
      </c>
      <c r="M54" s="75">
        <f>SUM(M53:M53)</f>
        <v>0</v>
      </c>
      <c r="N54" s="75">
        <f>SUM(N53:N53)</f>
        <v>0</v>
      </c>
      <c r="O54" s="75">
        <f>SUM(O53:O53)</f>
        <v>0</v>
      </c>
      <c r="P54" s="75">
        <f>SUM(P53:P53)</f>
        <v>0</v>
      </c>
      <c r="Q54" s="75">
        <f>SUM(Q53:Q53)</f>
        <v>0</v>
      </c>
      <c r="R54" s="75">
        <f>SUM(R53:R53)</f>
        <v>0</v>
      </c>
      <c r="S54" s="75">
        <f>SUM(S53:S53)</f>
        <v>0</v>
      </c>
      <c r="T54" s="75">
        <f>SUM(T53:T53)</f>
        <v>0</v>
      </c>
      <c r="U54" s="75">
        <f>SUM(U53:U53)</f>
        <v>0</v>
      </c>
      <c r="V54" s="75">
        <f>SUM(V53:V53)</f>
        <v>0</v>
      </c>
      <c r="W54" s="75">
        <f>SUM(W53:W53)</f>
        <v>0</v>
      </c>
      <c r="X54" s="75">
        <f>SUM(X53:X53)</f>
        <v>0</v>
      </c>
      <c r="Y54" s="61"/>
      <c r="Z54" s="61"/>
      <c r="AA54" s="61"/>
      <c r="AB54" s="50"/>
      <c r="AC54" s="50"/>
    </row>
    <row r="55" spans="1:29" s="51" customFormat="1" ht="12.75">
      <c r="A55" s="64" t="s">
        <v>96</v>
      </c>
      <c r="B55" s="56" t="s">
        <v>75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61"/>
      <c r="Z55" s="61"/>
      <c r="AA55" s="61"/>
      <c r="AB55" s="50"/>
      <c r="AC55" s="50"/>
    </row>
    <row r="56" spans="1:29" s="87" customFormat="1" ht="12.75">
      <c r="A56" s="78" t="s">
        <v>97</v>
      </c>
      <c r="B56" s="66" t="s">
        <v>98</v>
      </c>
      <c r="C56" s="67" t="s">
        <v>99</v>
      </c>
      <c r="D56" s="68">
        <v>111.274</v>
      </c>
      <c r="E56" s="79">
        <f>D56</f>
        <v>111.274</v>
      </c>
      <c r="F56" s="80"/>
      <c r="G56" s="81"/>
      <c r="H56" s="81"/>
      <c r="I56" s="81"/>
      <c r="J56" s="81"/>
      <c r="K56" s="81"/>
      <c r="L56" s="82"/>
      <c r="M56" s="56"/>
      <c r="N56" s="83"/>
      <c r="O56" s="71">
        <f>D56</f>
        <v>111.274</v>
      </c>
      <c r="P56" s="83">
        <f>O56</f>
        <v>111.274</v>
      </c>
      <c r="Q56" s="84"/>
      <c r="R56" s="84"/>
      <c r="S56" s="84"/>
      <c r="T56" s="57"/>
      <c r="U56" s="57"/>
      <c r="V56" s="57"/>
      <c r="W56" s="57"/>
      <c r="X56" s="72">
        <v>0</v>
      </c>
      <c r="Y56" s="85"/>
      <c r="Z56" s="85"/>
      <c r="AA56" s="85"/>
      <c r="AB56" s="86"/>
      <c r="AC56" s="86"/>
    </row>
    <row r="57" spans="1:29" s="87" customFormat="1" ht="12.75">
      <c r="A57" s="78" t="s">
        <v>100</v>
      </c>
      <c r="B57" s="66" t="s">
        <v>101</v>
      </c>
      <c r="C57" s="88" t="s">
        <v>102</v>
      </c>
      <c r="D57" s="68">
        <v>154.899</v>
      </c>
      <c r="E57" s="79">
        <f>D57</f>
        <v>154.899</v>
      </c>
      <c r="F57" s="80"/>
      <c r="G57" s="81"/>
      <c r="H57" s="81"/>
      <c r="I57" s="81"/>
      <c r="J57" s="81"/>
      <c r="K57" s="81"/>
      <c r="L57" s="82"/>
      <c r="M57" s="56"/>
      <c r="N57" s="83"/>
      <c r="O57" s="71">
        <f>D57</f>
        <v>154.899</v>
      </c>
      <c r="P57" s="83">
        <f>O57</f>
        <v>154.899</v>
      </c>
      <c r="Q57" s="84"/>
      <c r="R57" s="84"/>
      <c r="S57" s="84"/>
      <c r="T57" s="57"/>
      <c r="U57" s="57"/>
      <c r="V57" s="57"/>
      <c r="W57" s="57"/>
      <c r="X57" s="72">
        <v>0</v>
      </c>
      <c r="Y57" s="85"/>
      <c r="Z57" s="85"/>
      <c r="AA57" s="85"/>
      <c r="AB57" s="86"/>
      <c r="AC57" s="86"/>
    </row>
    <row r="58" spans="1:29" s="87" customFormat="1" ht="12.75">
      <c r="A58" s="78" t="s">
        <v>103</v>
      </c>
      <c r="B58" s="66" t="s">
        <v>104</v>
      </c>
      <c r="C58" s="67" t="s">
        <v>105</v>
      </c>
      <c r="D58" s="68">
        <v>135</v>
      </c>
      <c r="E58" s="79">
        <f>D58</f>
        <v>135</v>
      </c>
      <c r="F58" s="80"/>
      <c r="G58" s="81"/>
      <c r="H58" s="81"/>
      <c r="I58" s="81"/>
      <c r="J58" s="81"/>
      <c r="K58" s="81"/>
      <c r="L58" s="82"/>
      <c r="M58" s="56"/>
      <c r="N58" s="83"/>
      <c r="O58" s="71">
        <f>D58</f>
        <v>135</v>
      </c>
      <c r="P58" s="83">
        <f>O58</f>
        <v>135</v>
      </c>
      <c r="Q58" s="84"/>
      <c r="R58" s="84"/>
      <c r="S58" s="84"/>
      <c r="T58" s="57"/>
      <c r="U58" s="57"/>
      <c r="V58" s="57"/>
      <c r="W58" s="57"/>
      <c r="X58" s="72">
        <v>0</v>
      </c>
      <c r="Y58" s="85"/>
      <c r="Z58" s="85"/>
      <c r="AA58" s="85"/>
      <c r="AB58" s="86"/>
      <c r="AC58" s="86"/>
    </row>
    <row r="59" spans="1:29" s="87" customFormat="1" ht="12.75">
      <c r="A59" s="78" t="s">
        <v>106</v>
      </c>
      <c r="B59" s="89" t="s">
        <v>107</v>
      </c>
      <c r="C59" s="67" t="s">
        <v>108</v>
      </c>
      <c r="D59" s="68">
        <v>205.106</v>
      </c>
      <c r="E59" s="79">
        <f>D59</f>
        <v>205.106</v>
      </c>
      <c r="F59" s="80"/>
      <c r="G59" s="81"/>
      <c r="H59" s="81"/>
      <c r="I59" s="81"/>
      <c r="J59" s="81"/>
      <c r="K59" s="81"/>
      <c r="L59" s="82"/>
      <c r="M59" s="56"/>
      <c r="N59" s="83"/>
      <c r="O59" s="71">
        <f>D59</f>
        <v>205.106</v>
      </c>
      <c r="P59" s="83">
        <f>O59</f>
        <v>205.106</v>
      </c>
      <c r="Q59" s="84"/>
      <c r="R59" s="84"/>
      <c r="S59" s="84"/>
      <c r="T59" s="57"/>
      <c r="U59" s="57"/>
      <c r="V59" s="57"/>
      <c r="W59" s="57"/>
      <c r="X59" s="72">
        <v>0</v>
      </c>
      <c r="Y59" s="85"/>
      <c r="Z59" s="85"/>
      <c r="AA59" s="85"/>
      <c r="AB59" s="86"/>
      <c r="AC59" s="86"/>
    </row>
    <row r="60" spans="1:29" s="87" customFormat="1" ht="12.75">
      <c r="A60" s="78" t="s">
        <v>109</v>
      </c>
      <c r="B60" s="66" t="s">
        <v>110</v>
      </c>
      <c r="C60" s="67" t="s">
        <v>111</v>
      </c>
      <c r="D60" s="68">
        <v>433.333</v>
      </c>
      <c r="E60" s="79">
        <f>D60</f>
        <v>433.333</v>
      </c>
      <c r="F60" s="80"/>
      <c r="G60" s="81"/>
      <c r="H60" s="81"/>
      <c r="I60" s="81"/>
      <c r="J60" s="81"/>
      <c r="K60" s="81"/>
      <c r="L60" s="82"/>
      <c r="M60" s="56"/>
      <c r="N60" s="83"/>
      <c r="O60" s="71">
        <f>D60</f>
        <v>433.333</v>
      </c>
      <c r="P60" s="83">
        <v>130</v>
      </c>
      <c r="Q60" s="84"/>
      <c r="R60" s="84">
        <v>120</v>
      </c>
      <c r="S60" s="84">
        <f>O60-P60-Q60-R60</f>
        <v>183.33300000000003</v>
      </c>
      <c r="T60" s="57"/>
      <c r="U60" s="57"/>
      <c r="V60" s="57"/>
      <c r="W60" s="57"/>
      <c r="X60" s="72">
        <v>0</v>
      </c>
      <c r="Y60" s="85"/>
      <c r="Z60" s="85"/>
      <c r="AA60" s="85"/>
      <c r="AB60" s="86"/>
      <c r="AC60" s="86"/>
    </row>
    <row r="61" spans="1:29" s="87" customFormat="1" ht="12.75">
      <c r="A61" s="78" t="s">
        <v>112</v>
      </c>
      <c r="B61" s="66" t="s">
        <v>113</v>
      </c>
      <c r="C61" s="67" t="s">
        <v>114</v>
      </c>
      <c r="D61" s="68">
        <v>441.167</v>
      </c>
      <c r="E61" s="79">
        <f>D61</f>
        <v>441.167</v>
      </c>
      <c r="F61" s="80"/>
      <c r="G61" s="81"/>
      <c r="H61" s="81"/>
      <c r="I61" s="81"/>
      <c r="J61" s="81"/>
      <c r="K61" s="81"/>
      <c r="L61" s="82"/>
      <c r="M61" s="56"/>
      <c r="N61" s="83"/>
      <c r="O61" s="71">
        <f>D61</f>
        <v>441.167</v>
      </c>
      <c r="P61" s="83">
        <v>100</v>
      </c>
      <c r="Q61" s="84">
        <v>100</v>
      </c>
      <c r="R61" s="84">
        <v>100</v>
      </c>
      <c r="S61" s="84">
        <f>O61-P61-Q61-R61</f>
        <v>141.16699999999997</v>
      </c>
      <c r="T61" s="57"/>
      <c r="U61" s="57"/>
      <c r="V61" s="57"/>
      <c r="W61" s="57"/>
      <c r="X61" s="72">
        <v>0</v>
      </c>
      <c r="Y61" s="85"/>
      <c r="Z61" s="85"/>
      <c r="AA61" s="85"/>
      <c r="AB61" s="86"/>
      <c r="AC61" s="86"/>
    </row>
    <row r="62" spans="1:29" s="51" customFormat="1" ht="12.75">
      <c r="A62" s="48" t="s">
        <v>115</v>
      </c>
      <c r="B62" s="48"/>
      <c r="C62" s="48"/>
      <c r="D62" s="75">
        <f>SUM(D56:D61)</f>
        <v>1480.779</v>
      </c>
      <c r="E62" s="75">
        <f>SUM(E56:E61)</f>
        <v>1480.779</v>
      </c>
      <c r="F62" s="90">
        <f>SUM(F56:F61)</f>
        <v>0</v>
      </c>
      <c r="G62" s="75">
        <f>SUM(G56:G61)</f>
        <v>0</v>
      </c>
      <c r="H62" s="75">
        <f>SUM(H56:H61)</f>
        <v>0</v>
      </c>
      <c r="I62" s="75">
        <f>SUM(I56:I61)</f>
        <v>0</v>
      </c>
      <c r="J62" s="75">
        <f>SUM(J56:J61)</f>
        <v>0</v>
      </c>
      <c r="K62" s="75">
        <f>SUM(K56:K61)</f>
        <v>0</v>
      </c>
      <c r="L62" s="75">
        <f>SUM(L56:L61)</f>
        <v>0</v>
      </c>
      <c r="M62" s="75">
        <f>SUM(M56:M61)</f>
        <v>0</v>
      </c>
      <c r="N62" s="75">
        <f>SUM(N56:N61)</f>
        <v>0</v>
      </c>
      <c r="O62" s="75">
        <f>SUM(O56:O61)</f>
        <v>1480.779</v>
      </c>
      <c r="P62" s="75">
        <f>SUM(P56:P61)</f>
        <v>836.279</v>
      </c>
      <c r="Q62" s="75">
        <f>SUM(Q56:Q61)</f>
        <v>100</v>
      </c>
      <c r="R62" s="75">
        <f>SUM(R56:R61)</f>
        <v>220</v>
      </c>
      <c r="S62" s="75">
        <f>SUM(S56:S61)</f>
        <v>324.5</v>
      </c>
      <c r="T62" s="91">
        <f>SUM(T56:T61)</f>
        <v>0</v>
      </c>
      <c r="U62" s="75"/>
      <c r="V62" s="92">
        <f>SUM(V56:V61)</f>
        <v>0</v>
      </c>
      <c r="W62" s="75">
        <f>SUM(W56:W61)</f>
        <v>0</v>
      </c>
      <c r="X62" s="75">
        <f>SUM(X56:X61)</f>
        <v>0</v>
      </c>
      <c r="Y62" s="61"/>
      <c r="Z62" s="61"/>
      <c r="AA62" s="61"/>
      <c r="AB62" s="50"/>
      <c r="AC62" s="50"/>
    </row>
    <row r="63" spans="1:29" s="51" customFormat="1" ht="12.75">
      <c r="A63" s="48" t="s">
        <v>116</v>
      </c>
      <c r="B63" s="48"/>
      <c r="C63" s="48"/>
      <c r="D63" s="93">
        <f>D62+D54+D52+D50+D48+D46+D44+D42</f>
        <v>1480.779</v>
      </c>
      <c r="E63" s="93">
        <f>E62+E54+E52+E50+E48+E46+E44+E42</f>
        <v>1480.779</v>
      </c>
      <c r="F63" s="94">
        <f>F62+F54+F52+F50+F48+F46+F44+F42</f>
        <v>0</v>
      </c>
      <c r="G63" s="95">
        <f>G62+G54+G52+G50+G48+G46+G44+G42</f>
        <v>0</v>
      </c>
      <c r="H63" s="95">
        <f>H62+H54+H52+H50+H48+H46+H44+H42</f>
        <v>0</v>
      </c>
      <c r="I63" s="95">
        <f>I62+I54+I52+I50+I48+I46+I44+I42</f>
        <v>0</v>
      </c>
      <c r="J63" s="95">
        <f>J62+J54+J52+J50+J48+J46+J44+J42</f>
        <v>0</v>
      </c>
      <c r="K63" s="95">
        <f>K62+K54+K52+K50+K48+K46+K44+K42</f>
        <v>0</v>
      </c>
      <c r="L63" s="95">
        <f>L62+L54+L52+L50+L48+L46+L44+L42</f>
        <v>0</v>
      </c>
      <c r="M63" s="95">
        <f>M62+M54+M52+M50+M48+M46+M44+M42</f>
        <v>0</v>
      </c>
      <c r="N63" s="93">
        <f>N62+N54+N52+N50+N48+N46+N44+N42</f>
        <v>0</v>
      </c>
      <c r="O63" s="93">
        <f>O62+O54+O52+O50+O48+O46+O44+O42</f>
        <v>1480.779</v>
      </c>
      <c r="P63" s="93">
        <f>P62+P54+P52+P50+P48+P46+P44+P42</f>
        <v>836.279</v>
      </c>
      <c r="Q63" s="93">
        <f>Q62+Q54+Q52+Q50+Q48+Q46+Q44+Q42</f>
        <v>100</v>
      </c>
      <c r="R63" s="93">
        <f>R62+R54+R52+R50+R48+R46+R44+R42</f>
        <v>220</v>
      </c>
      <c r="S63" s="93">
        <f>S62+S54+S52+S50+S48+S46+S44+S42</f>
        <v>324.5</v>
      </c>
      <c r="T63" s="95">
        <f>T62+T54+T52+T50+T48+T46+T44+T42</f>
        <v>0</v>
      </c>
      <c r="U63" s="95"/>
      <c r="V63" s="95">
        <f>V62+V54+V52+V50+V48+V46+V44+V42</f>
        <v>0</v>
      </c>
      <c r="W63" s="95">
        <f>W62+W54+W52+W50+W48+W46+W44+W42</f>
        <v>0</v>
      </c>
      <c r="X63" s="95">
        <f>X62+X54+X52+X50+X48+X46+X44+X42</f>
        <v>0</v>
      </c>
      <c r="Y63" s="61"/>
      <c r="Z63" s="61"/>
      <c r="AA63" s="61"/>
      <c r="AB63" s="50"/>
      <c r="AC63" s="50"/>
    </row>
    <row r="64" spans="1:29" s="51" customFormat="1" ht="12.75">
      <c r="A64" s="48" t="s">
        <v>117</v>
      </c>
      <c r="B64" s="48"/>
      <c r="C64" s="48"/>
      <c r="D64" s="96">
        <f>D63+D39</f>
        <v>6771.74</v>
      </c>
      <c r="E64" s="96">
        <f>E63+E39</f>
        <v>4769.6</v>
      </c>
      <c r="F64" s="96">
        <f>F63+F39</f>
        <v>2002.14</v>
      </c>
      <c r="G64" s="96">
        <f>G63+G39</f>
        <v>0</v>
      </c>
      <c r="H64" s="96">
        <f>H63+H39</f>
        <v>0</v>
      </c>
      <c r="I64" s="96">
        <f>I63+I39</f>
        <v>0</v>
      </c>
      <c r="J64" s="96">
        <f>J63+J39</f>
        <v>0</v>
      </c>
      <c r="K64" s="96">
        <f>K63+K39</f>
        <v>0</v>
      </c>
      <c r="L64" s="96">
        <f>L63+L39</f>
        <v>0</v>
      </c>
      <c r="M64" s="96">
        <f>M63+M39</f>
        <v>0</v>
      </c>
      <c r="N64" s="96">
        <f>N63+N39</f>
        <v>0</v>
      </c>
      <c r="O64" s="96">
        <f>O63+O39</f>
        <v>6771.74</v>
      </c>
      <c r="P64" s="96">
        <f>P63+P39</f>
        <v>1586.279</v>
      </c>
      <c r="Q64" s="96">
        <f>Q63+Q39</f>
        <v>1963.815</v>
      </c>
      <c r="R64" s="96">
        <f>R63+R39</f>
        <v>2009.315</v>
      </c>
      <c r="S64" s="96">
        <f>S63+S39</f>
        <v>1212.3310000000001</v>
      </c>
      <c r="T64" s="97">
        <f>T63+T39</f>
        <v>0</v>
      </c>
      <c r="U64" s="97"/>
      <c r="V64" s="97">
        <f>V63+V39</f>
        <v>0</v>
      </c>
      <c r="W64" s="97">
        <f>W63+W39</f>
        <v>0</v>
      </c>
      <c r="X64" s="98">
        <f>X63+X39</f>
        <v>0</v>
      </c>
      <c r="Y64" s="61"/>
      <c r="Z64" s="61"/>
      <c r="AA64" s="61"/>
      <c r="AB64" s="50"/>
      <c r="AC64" s="50"/>
    </row>
    <row r="65" spans="1:29" s="51" customFormat="1" ht="12.75">
      <c r="A65" s="99" t="s">
        <v>118</v>
      </c>
      <c r="B65" s="100"/>
      <c r="C65" s="48" t="s">
        <v>119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61"/>
      <c r="Z65" s="61"/>
      <c r="AA65" s="61"/>
      <c r="AB65" s="50"/>
      <c r="AC65" s="50"/>
    </row>
    <row r="66" spans="1:29" s="51" customFormat="1" ht="12.75">
      <c r="A66" s="52" t="s">
        <v>120</v>
      </c>
      <c r="B66" s="53"/>
      <c r="C66" s="48" t="s">
        <v>121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4"/>
      <c r="Z66" s="44"/>
      <c r="AA66" s="44"/>
      <c r="AB66" s="50"/>
      <c r="AC66" s="50"/>
    </row>
    <row r="67" spans="1:29" s="51" customFormat="1" ht="12.75" customHeight="1">
      <c r="A67" s="52" t="s">
        <v>122</v>
      </c>
      <c r="B67" s="53"/>
      <c r="C67" s="55" t="s">
        <v>123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44"/>
      <c r="Z67" s="44"/>
      <c r="AA67" s="44"/>
      <c r="AB67" s="50"/>
      <c r="AC67" s="50"/>
    </row>
    <row r="68" spans="1:29" s="51" customFormat="1" ht="12.75">
      <c r="A68" s="52"/>
      <c r="B68" s="53"/>
      <c r="C68" s="48"/>
      <c r="D68" s="57"/>
      <c r="E68" s="56" t="s">
        <v>52</v>
      </c>
      <c r="F68" s="58" t="s">
        <v>53</v>
      </c>
      <c r="G68" s="59" t="s">
        <v>53</v>
      </c>
      <c r="H68" s="59" t="s">
        <v>53</v>
      </c>
      <c r="I68" s="59" t="s">
        <v>53</v>
      </c>
      <c r="J68" s="59" t="s">
        <v>53</v>
      </c>
      <c r="K68" s="59" t="s">
        <v>52</v>
      </c>
      <c r="L68" s="56" t="s">
        <v>52</v>
      </c>
      <c r="M68" s="56" t="s">
        <v>52</v>
      </c>
      <c r="N68" s="59"/>
      <c r="O68" s="73"/>
      <c r="P68" s="73"/>
      <c r="Q68" s="48"/>
      <c r="R68" s="48"/>
      <c r="S68" s="48"/>
      <c r="T68" s="48"/>
      <c r="U68" s="48"/>
      <c r="V68" s="48"/>
      <c r="W68" s="48"/>
      <c r="X68" s="48"/>
      <c r="Y68" s="49"/>
      <c r="Z68" s="49"/>
      <c r="AA68" s="49"/>
      <c r="AB68" s="50"/>
      <c r="AC68" s="50"/>
    </row>
    <row r="69" spans="1:29" s="51" customFormat="1" ht="12.75">
      <c r="A69" s="100" t="s">
        <v>124</v>
      </c>
      <c r="B69" s="100"/>
      <c r="C69" s="100"/>
      <c r="D69" s="48"/>
      <c r="E69" s="48"/>
      <c r="F69" s="58"/>
      <c r="G69" s="59"/>
      <c r="H69" s="59"/>
      <c r="I69" s="59"/>
      <c r="J69" s="59"/>
      <c r="K69" s="59"/>
      <c r="L69" s="59"/>
      <c r="M69" s="59"/>
      <c r="N69" s="59"/>
      <c r="O69" s="73"/>
      <c r="P69" s="73"/>
      <c r="Q69" s="48"/>
      <c r="R69" s="48"/>
      <c r="S69" s="48"/>
      <c r="T69" s="48"/>
      <c r="U69" s="48"/>
      <c r="V69" s="48"/>
      <c r="W69" s="56"/>
      <c r="X69" s="56"/>
      <c r="Y69" s="61"/>
      <c r="Z69" s="61"/>
      <c r="AA69" s="61"/>
      <c r="AB69" s="50"/>
      <c r="AC69" s="50"/>
    </row>
    <row r="70" spans="1:29" s="51" customFormat="1" ht="12.75" customHeight="1">
      <c r="A70" s="52" t="s">
        <v>125</v>
      </c>
      <c r="B70" s="55" t="s">
        <v>56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44"/>
      <c r="Z70" s="44"/>
      <c r="AA70" s="44"/>
      <c r="AB70" s="50"/>
      <c r="AC70" s="50"/>
    </row>
    <row r="71" spans="1:29" s="51" customFormat="1" ht="12.75">
      <c r="A71" s="52"/>
      <c r="B71" s="53"/>
      <c r="C71" s="56"/>
      <c r="D71" s="56"/>
      <c r="E71" s="56" t="s">
        <v>52</v>
      </c>
      <c r="F71" s="58" t="s">
        <v>53</v>
      </c>
      <c r="G71" s="59" t="s">
        <v>53</v>
      </c>
      <c r="H71" s="59" t="s">
        <v>53</v>
      </c>
      <c r="I71" s="59" t="s">
        <v>53</v>
      </c>
      <c r="J71" s="59" t="s">
        <v>53</v>
      </c>
      <c r="K71" s="59" t="s">
        <v>52</v>
      </c>
      <c r="L71" s="56" t="s">
        <v>52</v>
      </c>
      <c r="M71" s="56" t="s">
        <v>52</v>
      </c>
      <c r="N71" s="60"/>
      <c r="O71" s="60"/>
      <c r="P71" s="60"/>
      <c r="Q71" s="56"/>
      <c r="R71" s="56"/>
      <c r="S71" s="56"/>
      <c r="T71" s="74"/>
      <c r="U71" s="74"/>
      <c r="V71" s="74"/>
      <c r="W71" s="56"/>
      <c r="X71" s="56"/>
      <c r="Y71" s="44"/>
      <c r="Z71" s="44"/>
      <c r="AA71" s="44"/>
      <c r="AB71" s="50"/>
      <c r="AC71" s="50"/>
    </row>
    <row r="72" spans="1:29" s="51" customFormat="1" ht="12.75">
      <c r="A72" s="48" t="s">
        <v>126</v>
      </c>
      <c r="B72" s="48"/>
      <c r="C72" s="48"/>
      <c r="D72" s="60"/>
      <c r="E72" s="56"/>
      <c r="F72" s="62"/>
      <c r="G72" s="56"/>
      <c r="H72" s="56"/>
      <c r="I72" s="56"/>
      <c r="J72" s="56"/>
      <c r="K72" s="56"/>
      <c r="L72" s="56"/>
      <c r="M72" s="56"/>
      <c r="N72" s="60"/>
      <c r="O72" s="60"/>
      <c r="P72" s="60"/>
      <c r="Q72" s="56"/>
      <c r="R72" s="56"/>
      <c r="S72" s="56"/>
      <c r="T72" s="48"/>
      <c r="U72" s="48"/>
      <c r="V72" s="48"/>
      <c r="W72" s="48"/>
      <c r="X72" s="48"/>
      <c r="Y72" s="50"/>
      <c r="Z72" s="50"/>
      <c r="AA72" s="50"/>
      <c r="AB72" s="50"/>
      <c r="AC72" s="50"/>
    </row>
    <row r="73" spans="1:29" s="51" customFormat="1" ht="12.75">
      <c r="A73" s="101" t="s">
        <v>127</v>
      </c>
      <c r="B73" s="56" t="s">
        <v>72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0"/>
      <c r="Z73" s="50"/>
      <c r="AA73" s="50"/>
      <c r="AB73" s="50"/>
      <c r="AC73" s="50"/>
    </row>
    <row r="74" spans="1:29" s="51" customFormat="1" ht="12.75">
      <c r="A74" s="63"/>
      <c r="B74" s="64"/>
      <c r="C74" s="48"/>
      <c r="D74" s="48"/>
      <c r="E74" s="56" t="s">
        <v>52</v>
      </c>
      <c r="F74" s="58" t="s">
        <v>53</v>
      </c>
      <c r="G74" s="59" t="s">
        <v>53</v>
      </c>
      <c r="H74" s="59" t="s">
        <v>53</v>
      </c>
      <c r="I74" s="59" t="s">
        <v>53</v>
      </c>
      <c r="J74" s="59" t="s">
        <v>53</v>
      </c>
      <c r="K74" s="59" t="s">
        <v>52</v>
      </c>
      <c r="L74" s="56" t="s">
        <v>52</v>
      </c>
      <c r="M74" s="56" t="s">
        <v>52</v>
      </c>
      <c r="N74" s="73"/>
      <c r="O74" s="73"/>
      <c r="P74" s="73"/>
      <c r="Q74" s="48"/>
      <c r="R74" s="48"/>
      <c r="S74" s="48"/>
      <c r="T74" s="56"/>
      <c r="U74" s="56"/>
      <c r="V74" s="56"/>
      <c r="W74" s="48"/>
      <c r="X74" s="48"/>
      <c r="Y74" s="50"/>
      <c r="Z74" s="50"/>
      <c r="AA74" s="50"/>
      <c r="AB74" s="50"/>
      <c r="AC74" s="50"/>
    </row>
    <row r="75" spans="1:29" s="51" customFormat="1" ht="12.75">
      <c r="A75" s="48" t="s">
        <v>128</v>
      </c>
      <c r="B75" s="48"/>
      <c r="C75" s="48"/>
      <c r="D75" s="60"/>
      <c r="E75" s="56"/>
      <c r="F75" s="58"/>
      <c r="G75" s="59"/>
      <c r="H75" s="59"/>
      <c r="I75" s="59"/>
      <c r="J75" s="59"/>
      <c r="K75" s="59"/>
      <c r="L75" s="56"/>
      <c r="M75" s="56"/>
      <c r="N75" s="60"/>
      <c r="O75" s="60"/>
      <c r="P75" s="60"/>
      <c r="Q75" s="56"/>
      <c r="R75" s="56"/>
      <c r="S75" s="56"/>
      <c r="T75" s="48"/>
      <c r="U75" s="48"/>
      <c r="V75" s="48"/>
      <c r="W75" s="56"/>
      <c r="X75" s="56"/>
      <c r="Y75" s="50"/>
      <c r="Z75" s="50"/>
      <c r="AA75" s="50"/>
      <c r="AB75" s="50"/>
      <c r="AC75" s="50"/>
    </row>
    <row r="76" spans="1:29" s="51" customFormat="1" ht="12.75">
      <c r="A76" s="57"/>
      <c r="B76" s="57"/>
      <c r="C76" s="57"/>
      <c r="D76" s="57"/>
      <c r="E76" s="57"/>
      <c r="F76" s="102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0"/>
      <c r="Z76" s="50"/>
      <c r="AA76" s="50"/>
      <c r="AB76" s="50"/>
      <c r="AC76" s="50"/>
    </row>
    <row r="77" spans="1:29" s="51" customFormat="1" ht="12.75">
      <c r="A77" s="64" t="s">
        <v>129</v>
      </c>
      <c r="B77" s="56" t="s">
        <v>75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0"/>
      <c r="Z77" s="50"/>
      <c r="AA77" s="50"/>
      <c r="AB77" s="50"/>
      <c r="AC77" s="50"/>
    </row>
    <row r="78" spans="1:29" s="51" customFormat="1" ht="12.75">
      <c r="A78" s="64" t="s">
        <v>130</v>
      </c>
      <c r="B78" s="66" t="s">
        <v>131</v>
      </c>
      <c r="C78" s="103" t="s">
        <v>132</v>
      </c>
      <c r="D78" s="69">
        <v>1098.348</v>
      </c>
      <c r="E78" s="69">
        <f>D78</f>
        <v>1098.348</v>
      </c>
      <c r="F78" s="70"/>
      <c r="G78" s="56"/>
      <c r="H78" s="56"/>
      <c r="I78" s="56"/>
      <c r="J78" s="56"/>
      <c r="K78" s="56"/>
      <c r="L78" s="56"/>
      <c r="M78" s="56"/>
      <c r="N78" s="56"/>
      <c r="O78" s="71">
        <f>D78</f>
        <v>1098.348</v>
      </c>
      <c r="P78" s="56">
        <v>450</v>
      </c>
      <c r="Q78" s="56">
        <v>300</v>
      </c>
      <c r="R78" s="56"/>
      <c r="S78" s="56">
        <f>O78-P78-Q78</f>
        <v>348.34799999999996</v>
      </c>
      <c r="T78" s="56"/>
      <c r="U78" s="56"/>
      <c r="V78" s="56"/>
      <c r="W78" s="56"/>
      <c r="X78" s="72">
        <v>0</v>
      </c>
      <c r="Y78" s="50"/>
      <c r="Z78" s="50"/>
      <c r="AA78" s="50"/>
      <c r="AB78" s="50"/>
      <c r="AC78" s="50"/>
    </row>
    <row r="79" spans="1:29" s="51" customFormat="1" ht="12.75">
      <c r="A79" s="64" t="s">
        <v>133</v>
      </c>
      <c r="B79" s="66" t="s">
        <v>134</v>
      </c>
      <c r="C79" s="103" t="s">
        <v>135</v>
      </c>
      <c r="D79" s="70">
        <v>1293.75</v>
      </c>
      <c r="E79" s="70">
        <f>D79-F79</f>
        <v>84.11999999999989</v>
      </c>
      <c r="F79" s="70">
        <v>1209.63</v>
      </c>
      <c r="G79" s="56"/>
      <c r="H79" s="56"/>
      <c r="I79" s="56"/>
      <c r="J79" s="56"/>
      <c r="K79" s="56"/>
      <c r="L79" s="56"/>
      <c r="M79" s="56"/>
      <c r="N79" s="56"/>
      <c r="O79" s="71">
        <f>D79</f>
        <v>1293.75</v>
      </c>
      <c r="P79" s="56">
        <v>150</v>
      </c>
      <c r="Q79" s="56">
        <v>700</v>
      </c>
      <c r="R79" s="56"/>
      <c r="S79" s="56">
        <f>O79-P79-Q79</f>
        <v>443.75</v>
      </c>
      <c r="T79" s="56"/>
      <c r="U79" s="56"/>
      <c r="V79" s="56"/>
      <c r="W79" s="56"/>
      <c r="X79" s="72">
        <v>0</v>
      </c>
      <c r="Y79" s="50"/>
      <c r="Z79" s="50"/>
      <c r="AA79" s="50"/>
      <c r="AB79" s="50"/>
      <c r="AC79" s="50"/>
    </row>
    <row r="80" spans="1:29" s="51" customFormat="1" ht="12.75">
      <c r="A80" s="48" t="s">
        <v>136</v>
      </c>
      <c r="B80" s="48"/>
      <c r="C80" s="48"/>
      <c r="D80" s="72">
        <f>SUM(D78:D79)</f>
        <v>2392.098</v>
      </c>
      <c r="E80" s="72">
        <f>SUM(E78:E79)</f>
        <v>1182.4679999999998</v>
      </c>
      <c r="F80" s="72">
        <f>SUM(F78:F79)</f>
        <v>1209.63</v>
      </c>
      <c r="G80" s="72">
        <f>SUM(G78:G79)</f>
        <v>0</v>
      </c>
      <c r="H80" s="72">
        <f>SUM(H78:H79)</f>
        <v>0</v>
      </c>
      <c r="I80" s="72">
        <f>SUM(I78:I79)</f>
        <v>0</v>
      </c>
      <c r="J80" s="72">
        <f>SUM(J78:J79)</f>
        <v>0</v>
      </c>
      <c r="K80" s="72">
        <f>SUM(K78:K79)</f>
        <v>0</v>
      </c>
      <c r="L80" s="72">
        <f>SUM(L78:L79)</f>
        <v>0</v>
      </c>
      <c r="M80" s="72">
        <f>SUM(M78:M79)</f>
        <v>0</v>
      </c>
      <c r="N80" s="72">
        <f>SUM(N78:N79)</f>
        <v>0</v>
      </c>
      <c r="O80" s="72">
        <f>SUM(O78:O79)</f>
        <v>2392.098</v>
      </c>
      <c r="P80" s="72">
        <f>SUM(P78:P79)</f>
        <v>600</v>
      </c>
      <c r="Q80" s="72">
        <f>SUM(Q78:Q79)</f>
        <v>1000</v>
      </c>
      <c r="R80" s="72">
        <f>SUM(R78:R79)</f>
        <v>0</v>
      </c>
      <c r="S80" s="72">
        <f>SUM(S78:S79)</f>
        <v>792.098</v>
      </c>
      <c r="T80" s="72">
        <f>SUM(T78:T79)</f>
        <v>0</v>
      </c>
      <c r="U80" s="72">
        <f>SUM(U78:U79)</f>
        <v>0</v>
      </c>
      <c r="V80" s="72">
        <f>SUM(V78:V79)</f>
        <v>0</v>
      </c>
      <c r="W80" s="72">
        <f>SUM(W78:W79)</f>
        <v>0</v>
      </c>
      <c r="X80" s="72">
        <f>SUM(X78:X79)</f>
        <v>0</v>
      </c>
      <c r="Y80" s="50"/>
      <c r="Z80" s="50"/>
      <c r="AA80" s="50"/>
      <c r="AB80" s="50"/>
      <c r="AC80" s="50"/>
    </row>
    <row r="81" spans="1:29" s="51" customFormat="1" ht="12.75">
      <c r="A81" s="48" t="s">
        <v>137</v>
      </c>
      <c r="B81" s="48"/>
      <c r="C81" s="48"/>
      <c r="D81" s="83">
        <f>D80+D75+D72+D69</f>
        <v>2392.098</v>
      </c>
      <c r="E81" s="83">
        <f>E80+E75+E72+E69</f>
        <v>1182.4679999999998</v>
      </c>
      <c r="F81" s="83">
        <f>F80+F75+F72+F69</f>
        <v>1209.63</v>
      </c>
      <c r="G81" s="83">
        <f>G80+G75+G72+G69</f>
        <v>0</v>
      </c>
      <c r="H81" s="83">
        <f>H80+H75+H72+H69</f>
        <v>0</v>
      </c>
      <c r="I81" s="83">
        <f>I80+I75+I72+I69</f>
        <v>0</v>
      </c>
      <c r="J81" s="83">
        <f>J80+J75+J72+J69</f>
        <v>0</v>
      </c>
      <c r="K81" s="83">
        <f>K80+K75+K72+K69</f>
        <v>0</v>
      </c>
      <c r="L81" s="83">
        <f>L80+L75+L72+L69</f>
        <v>0</v>
      </c>
      <c r="M81" s="83">
        <f>M80+M75+M72+M69</f>
        <v>0</v>
      </c>
      <c r="N81" s="83">
        <f>N80+N75+N72+N69</f>
        <v>0</v>
      </c>
      <c r="O81" s="83">
        <f>O80+O75+O72+O69</f>
        <v>2392.098</v>
      </c>
      <c r="P81" s="83">
        <f>P80+P75+P72+P69</f>
        <v>600</v>
      </c>
      <c r="Q81" s="83">
        <f>Q80+Q75+Q72+Q69</f>
        <v>1000</v>
      </c>
      <c r="R81" s="83">
        <f>R80+R75+R72+R69</f>
        <v>0</v>
      </c>
      <c r="S81" s="83">
        <f>S80+S75+S72+S69</f>
        <v>792.098</v>
      </c>
      <c r="T81" s="83">
        <f>T80+T75+T72+T69</f>
        <v>0</v>
      </c>
      <c r="U81" s="83">
        <f>U80+U75+U72+U69</f>
        <v>0</v>
      </c>
      <c r="V81" s="83">
        <f>V80+V75+V72+V69</f>
        <v>0</v>
      </c>
      <c r="W81" s="83">
        <f>W80+W75+W72+W69</f>
        <v>0</v>
      </c>
      <c r="X81" s="83">
        <f>X80+X75+X72+X69</f>
        <v>0</v>
      </c>
      <c r="Y81" s="50"/>
      <c r="Z81" s="50"/>
      <c r="AA81" s="50"/>
      <c r="AB81" s="50"/>
      <c r="AC81" s="50"/>
    </row>
    <row r="82" spans="1:29" s="51" customFormat="1" ht="12.75">
      <c r="A82" s="52" t="s">
        <v>138</v>
      </c>
      <c r="B82" s="56" t="s">
        <v>139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0"/>
      <c r="Z82" s="50"/>
      <c r="AA82" s="50"/>
      <c r="AB82" s="50"/>
      <c r="AC82" s="50"/>
    </row>
    <row r="83" spans="1:29" s="51" customFormat="1" ht="12.75" customHeight="1">
      <c r="A83" s="52" t="s">
        <v>140</v>
      </c>
      <c r="B83" s="55" t="s">
        <v>123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0"/>
      <c r="Z83" s="50"/>
      <c r="AA83" s="50"/>
      <c r="AB83" s="50"/>
      <c r="AC83" s="50"/>
    </row>
    <row r="84" spans="1:29" s="51" customFormat="1" ht="12.75">
      <c r="A84" s="52"/>
      <c r="B84" s="52"/>
      <c r="C84" s="52"/>
      <c r="D84" s="52"/>
      <c r="E84" s="59" t="s">
        <v>53</v>
      </c>
      <c r="F84" s="58" t="s">
        <v>53</v>
      </c>
      <c r="G84" s="59" t="s">
        <v>53</v>
      </c>
      <c r="H84" s="59" t="s">
        <v>53</v>
      </c>
      <c r="I84" s="59" t="s">
        <v>53</v>
      </c>
      <c r="J84" s="59" t="s">
        <v>53</v>
      </c>
      <c r="K84" s="59" t="s">
        <v>52</v>
      </c>
      <c r="L84" s="56" t="s">
        <v>52</v>
      </c>
      <c r="M84" s="56" t="s">
        <v>52</v>
      </c>
      <c r="N84" s="104"/>
      <c r="O84" s="105">
        <f>D84</f>
        <v>0</v>
      </c>
      <c r="P84" s="105">
        <f>O84</f>
        <v>0</v>
      </c>
      <c r="Q84" s="105"/>
      <c r="R84" s="105"/>
      <c r="S84" s="105"/>
      <c r="T84" s="105"/>
      <c r="U84" s="105"/>
      <c r="V84" s="105"/>
      <c r="W84" s="105"/>
      <c r="X84" s="104"/>
      <c r="Y84" s="50"/>
      <c r="Z84" s="50"/>
      <c r="AA84" s="50"/>
      <c r="AB84" s="50"/>
      <c r="AC84" s="50"/>
    </row>
    <row r="85" spans="1:29" s="51" customFormat="1" ht="12.75">
      <c r="A85" s="48" t="s">
        <v>141</v>
      </c>
      <c r="B85" s="48"/>
      <c r="C85" s="48"/>
      <c r="D85" s="73">
        <f>SUM(D84)</f>
        <v>0</v>
      </c>
      <c r="E85" s="73">
        <f>SUM(E84)</f>
        <v>0</v>
      </c>
      <c r="F85" s="106">
        <f>SUM(F84)</f>
        <v>0</v>
      </c>
      <c r="G85" s="73">
        <f>SUM(G84)</f>
        <v>0</v>
      </c>
      <c r="H85" s="73">
        <f>SUM(H84)</f>
        <v>0</v>
      </c>
      <c r="I85" s="73">
        <f>SUM(I84)</f>
        <v>0</v>
      </c>
      <c r="J85" s="73">
        <f>SUM(J84)</f>
        <v>0</v>
      </c>
      <c r="K85" s="73">
        <f>SUM(K84)</f>
        <v>0</v>
      </c>
      <c r="L85" s="73">
        <f>SUM(L84)</f>
        <v>0</v>
      </c>
      <c r="M85" s="73">
        <f>SUM(M84)</f>
        <v>0</v>
      </c>
      <c r="N85" s="73">
        <f>SUM(N84)</f>
        <v>0</v>
      </c>
      <c r="O85" s="73">
        <f>SUM(O84)</f>
        <v>0</v>
      </c>
      <c r="P85" s="73">
        <f>SUM(P84)</f>
        <v>0</v>
      </c>
      <c r="Q85" s="73">
        <f>SUM(Q84)</f>
        <v>0</v>
      </c>
      <c r="R85" s="73">
        <f>SUM(R84)</f>
        <v>0</v>
      </c>
      <c r="S85" s="73">
        <f>SUM(S84)</f>
        <v>0</v>
      </c>
      <c r="T85" s="73">
        <f>SUM(T84)</f>
        <v>0</v>
      </c>
      <c r="U85" s="73"/>
      <c r="V85" s="48">
        <f>SUM(V84)</f>
        <v>0</v>
      </c>
      <c r="W85" s="48">
        <f>SUM(W84)</f>
        <v>0</v>
      </c>
      <c r="X85" s="48">
        <f>SUM(X84)</f>
        <v>0</v>
      </c>
      <c r="Y85" s="50"/>
      <c r="Z85" s="50"/>
      <c r="AA85" s="50"/>
      <c r="AB85" s="50"/>
      <c r="AC85" s="50"/>
    </row>
    <row r="86" spans="1:29" s="51" customFormat="1" ht="12.75" customHeight="1">
      <c r="A86" s="63" t="s">
        <v>142</v>
      </c>
      <c r="B86" s="55" t="s">
        <v>56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0"/>
      <c r="Z86" s="50"/>
      <c r="AA86" s="50"/>
      <c r="AB86" s="50"/>
      <c r="AC86" s="50"/>
    </row>
    <row r="87" spans="1:29" s="51" customFormat="1" ht="12.75">
      <c r="A87" s="52" t="s">
        <v>143</v>
      </c>
      <c r="B87" s="107"/>
      <c r="C87" s="107"/>
      <c r="D87" s="71"/>
      <c r="E87" s="108">
        <f>D87</f>
        <v>0</v>
      </c>
      <c r="F87" s="58" t="s">
        <v>53</v>
      </c>
      <c r="G87" s="108" t="s">
        <v>53</v>
      </c>
      <c r="H87" s="108" t="s">
        <v>53</v>
      </c>
      <c r="I87" s="108" t="s">
        <v>53</v>
      </c>
      <c r="J87" s="108" t="s">
        <v>53</v>
      </c>
      <c r="K87" s="108" t="s">
        <v>52</v>
      </c>
      <c r="L87" s="71" t="s">
        <v>52</v>
      </c>
      <c r="M87" s="71" t="s">
        <v>52</v>
      </c>
      <c r="N87" s="109"/>
      <c r="O87" s="83"/>
      <c r="P87" s="83"/>
      <c r="Q87" s="75"/>
      <c r="R87" s="75"/>
      <c r="S87" s="48"/>
      <c r="T87" s="56"/>
      <c r="U87" s="56"/>
      <c r="V87" s="56"/>
      <c r="W87" s="57"/>
      <c r="X87" s="57"/>
      <c r="Y87" s="50"/>
      <c r="Z87" s="50"/>
      <c r="AA87" s="50"/>
      <c r="AB87" s="50"/>
      <c r="AC87" s="50"/>
    </row>
    <row r="88" spans="1:29" s="51" customFormat="1" ht="12.75">
      <c r="A88" s="48" t="s">
        <v>144</v>
      </c>
      <c r="B88" s="48"/>
      <c r="C88" s="48"/>
      <c r="D88" s="75">
        <f>SUM(D87)</f>
        <v>0</v>
      </c>
      <c r="E88" s="75">
        <f>SUM(E87)</f>
        <v>0</v>
      </c>
      <c r="F88" s="90">
        <f>SUM(F87)</f>
        <v>0</v>
      </c>
      <c r="G88" s="75">
        <f>SUM(G87)</f>
        <v>0</v>
      </c>
      <c r="H88" s="75">
        <f>SUM(H87)</f>
        <v>0</v>
      </c>
      <c r="I88" s="75">
        <f>SUM(I87)</f>
        <v>0</v>
      </c>
      <c r="J88" s="75">
        <f>SUM(J87)</f>
        <v>0</v>
      </c>
      <c r="K88" s="75">
        <f>SUM(K87)</f>
        <v>0</v>
      </c>
      <c r="L88" s="75">
        <f>SUM(L87)</f>
        <v>0</v>
      </c>
      <c r="M88" s="75">
        <f>SUM(M87)</f>
        <v>0</v>
      </c>
      <c r="N88" s="75">
        <f>SUM(N87)</f>
        <v>0</v>
      </c>
      <c r="O88" s="75">
        <f>SUM(O87)</f>
        <v>0</v>
      </c>
      <c r="P88" s="75">
        <f>SUM(P87)</f>
        <v>0</v>
      </c>
      <c r="Q88" s="75">
        <f>SUM(Q87)</f>
        <v>0</v>
      </c>
      <c r="R88" s="75">
        <f>SUM(R87)</f>
        <v>0</v>
      </c>
      <c r="S88" s="75">
        <f>SUM(S87)</f>
        <v>0</v>
      </c>
      <c r="T88" s="48">
        <f>SUM(T87)</f>
        <v>0</v>
      </c>
      <c r="U88" s="48"/>
      <c r="V88" s="48">
        <f>SUM(V87)</f>
        <v>0</v>
      </c>
      <c r="W88" s="48">
        <f>SUM(W87)</f>
        <v>0</v>
      </c>
      <c r="X88" s="48">
        <f>SUM(X87)</f>
        <v>0</v>
      </c>
      <c r="Y88" s="50"/>
      <c r="Z88" s="50"/>
      <c r="AA88" s="50"/>
      <c r="AB88" s="50"/>
      <c r="AC88" s="50"/>
    </row>
    <row r="89" spans="1:29" s="51" customFormat="1" ht="12.75">
      <c r="A89" s="52" t="s">
        <v>145</v>
      </c>
      <c r="B89" s="56" t="s">
        <v>89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0"/>
      <c r="Z89" s="50"/>
      <c r="AA89" s="50"/>
      <c r="AB89" s="50"/>
      <c r="AC89" s="50"/>
    </row>
    <row r="90" spans="1:29" s="51" customFormat="1" ht="12.75">
      <c r="A90" s="52"/>
      <c r="B90" s="53"/>
      <c r="C90" s="56"/>
      <c r="D90" s="56"/>
      <c r="E90" s="56" t="s">
        <v>52</v>
      </c>
      <c r="F90" s="58" t="s">
        <v>53</v>
      </c>
      <c r="G90" s="59" t="s">
        <v>53</v>
      </c>
      <c r="H90" s="59" t="s">
        <v>53</v>
      </c>
      <c r="I90" s="59" t="s">
        <v>53</v>
      </c>
      <c r="J90" s="59" t="s">
        <v>53</v>
      </c>
      <c r="K90" s="59" t="s">
        <v>52</v>
      </c>
      <c r="L90" s="56" t="s">
        <v>52</v>
      </c>
      <c r="M90" s="56" t="s">
        <v>52</v>
      </c>
      <c r="N90" s="60"/>
      <c r="O90" s="60"/>
      <c r="P90" s="60"/>
      <c r="Q90" s="56"/>
      <c r="R90" s="56"/>
      <c r="S90" s="56"/>
      <c r="T90" s="48"/>
      <c r="U90" s="48"/>
      <c r="V90" s="48"/>
      <c r="W90" s="57"/>
      <c r="X90" s="57"/>
      <c r="Y90" s="50"/>
      <c r="Z90" s="50"/>
      <c r="AA90" s="50"/>
      <c r="AB90" s="50"/>
      <c r="AC90" s="50"/>
    </row>
    <row r="91" spans="1:29" s="51" customFormat="1" ht="12.75">
      <c r="A91" s="48" t="s">
        <v>146</v>
      </c>
      <c r="B91" s="48"/>
      <c r="C91" s="48"/>
      <c r="D91" s="60"/>
      <c r="E91" s="56"/>
      <c r="F91" s="62"/>
      <c r="G91" s="56"/>
      <c r="H91" s="56"/>
      <c r="I91" s="56"/>
      <c r="J91" s="56"/>
      <c r="K91" s="56"/>
      <c r="L91" s="56"/>
      <c r="M91" s="56"/>
      <c r="N91" s="60"/>
      <c r="O91" s="60"/>
      <c r="P91" s="60"/>
      <c r="Q91" s="56"/>
      <c r="R91" s="56"/>
      <c r="S91" s="56"/>
      <c r="T91" s="48"/>
      <c r="U91" s="48"/>
      <c r="V91" s="48"/>
      <c r="W91" s="57"/>
      <c r="X91" s="57"/>
      <c r="Y91" s="50"/>
      <c r="Z91" s="50"/>
      <c r="AA91" s="50"/>
      <c r="AB91" s="50"/>
      <c r="AC91" s="50"/>
    </row>
    <row r="92" spans="1:29" s="51" customFormat="1" ht="12.75">
      <c r="A92" s="110" t="s">
        <v>147</v>
      </c>
      <c r="B92" s="65" t="s">
        <v>92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44"/>
      <c r="Z92" s="44"/>
      <c r="AA92" s="44"/>
      <c r="AB92" s="50"/>
      <c r="AC92" s="50"/>
    </row>
    <row r="93" spans="1:29" s="51" customFormat="1" ht="12.75">
      <c r="A93" s="65"/>
      <c r="B93" s="111"/>
      <c r="C93" s="112"/>
      <c r="D93" s="71"/>
      <c r="E93" s="113">
        <f>D93</f>
        <v>0</v>
      </c>
      <c r="F93" s="114" t="s">
        <v>53</v>
      </c>
      <c r="G93" s="115" t="s">
        <v>53</v>
      </c>
      <c r="H93" s="116" t="s">
        <v>53</v>
      </c>
      <c r="I93" s="116" t="s">
        <v>53</v>
      </c>
      <c r="J93" s="116" t="s">
        <v>53</v>
      </c>
      <c r="K93" s="117" t="s">
        <v>52</v>
      </c>
      <c r="L93" s="117" t="s">
        <v>52</v>
      </c>
      <c r="M93" s="117" t="s">
        <v>52</v>
      </c>
      <c r="N93" s="83">
        <f>E93</f>
        <v>0</v>
      </c>
      <c r="O93" s="83"/>
      <c r="P93" s="116"/>
      <c r="Q93" s="116"/>
      <c r="R93" s="116"/>
      <c r="S93" s="118"/>
      <c r="T93" s="70"/>
      <c r="U93" s="70"/>
      <c r="V93" s="70"/>
      <c r="W93" s="57"/>
      <c r="X93" s="57"/>
      <c r="Y93" s="44"/>
      <c r="Z93" s="44"/>
      <c r="AA93" s="44"/>
      <c r="AB93" s="50"/>
      <c r="AC93" s="50"/>
    </row>
    <row r="94" spans="1:29" s="51" customFormat="1" ht="12.75">
      <c r="A94" s="48" t="s">
        <v>148</v>
      </c>
      <c r="B94" s="48"/>
      <c r="C94" s="48"/>
      <c r="D94" s="109">
        <f>SUM(D93)</f>
        <v>0</v>
      </c>
      <c r="E94" s="109">
        <f>SUM(E93)</f>
        <v>0</v>
      </c>
      <c r="F94" s="106">
        <f>SUM(F93)</f>
        <v>0</v>
      </c>
      <c r="G94" s="109">
        <f>SUM(G93)</f>
        <v>0</v>
      </c>
      <c r="H94" s="109">
        <f>SUM(H93)</f>
        <v>0</v>
      </c>
      <c r="I94" s="109">
        <f>SUM(I93)</f>
        <v>0</v>
      </c>
      <c r="J94" s="109">
        <f>SUM(J93)</f>
        <v>0</v>
      </c>
      <c r="K94" s="109">
        <f>SUM(K93)</f>
        <v>0</v>
      </c>
      <c r="L94" s="109">
        <f>SUM(L93)</f>
        <v>0</v>
      </c>
      <c r="M94" s="109">
        <f>SUM(M93)</f>
        <v>0</v>
      </c>
      <c r="N94" s="109">
        <f>SUM(N93)</f>
        <v>0</v>
      </c>
      <c r="O94" s="109">
        <f>SUM(O93)</f>
        <v>0</v>
      </c>
      <c r="P94" s="109">
        <f>SUM(P93)</f>
        <v>0</v>
      </c>
      <c r="Q94" s="109">
        <f>SUM(Q93)</f>
        <v>0</v>
      </c>
      <c r="R94" s="109">
        <f>SUM(R93)</f>
        <v>0</v>
      </c>
      <c r="S94" s="109">
        <f>SUM(S93)</f>
        <v>0</v>
      </c>
      <c r="T94" s="73">
        <f>SUM(T93)</f>
        <v>0</v>
      </c>
      <c r="U94" s="73"/>
      <c r="V94" s="48">
        <f>SUM(V93)</f>
        <v>0</v>
      </c>
      <c r="W94" s="48">
        <f>SUM(W93)</f>
        <v>0</v>
      </c>
      <c r="X94" s="48">
        <f>SUM(X93)</f>
        <v>0</v>
      </c>
      <c r="Y94" s="50"/>
      <c r="Z94" s="50"/>
      <c r="AA94" s="50"/>
      <c r="AB94" s="50"/>
      <c r="AC94" s="50"/>
    </row>
    <row r="95" spans="1:29" s="51" customFormat="1" ht="12.75">
      <c r="A95" s="64" t="s">
        <v>149</v>
      </c>
      <c r="B95" s="56" t="s">
        <v>72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0"/>
      <c r="Z95" s="50"/>
      <c r="AA95" s="50"/>
      <c r="AB95" s="50"/>
      <c r="AC95" s="50"/>
    </row>
    <row r="96" spans="1:29" s="87" customFormat="1" ht="12.75">
      <c r="A96" s="119" t="s">
        <v>150</v>
      </c>
      <c r="B96" s="66" t="s">
        <v>151</v>
      </c>
      <c r="C96" s="103" t="s">
        <v>152</v>
      </c>
      <c r="D96" s="68">
        <v>290.714</v>
      </c>
      <c r="E96" s="68">
        <f>D96</f>
        <v>290.714</v>
      </c>
      <c r="F96" s="120" t="s">
        <v>53</v>
      </c>
      <c r="G96" s="120" t="s">
        <v>53</v>
      </c>
      <c r="H96" s="120" t="s">
        <v>53</v>
      </c>
      <c r="I96" s="120" t="s">
        <v>53</v>
      </c>
      <c r="J96" s="120" t="s">
        <v>53</v>
      </c>
      <c r="K96" s="120" t="s">
        <v>52</v>
      </c>
      <c r="L96" s="121" t="s">
        <v>52</v>
      </c>
      <c r="M96" s="71" t="s">
        <v>52</v>
      </c>
      <c r="N96" s="56"/>
      <c r="O96" s="83">
        <f>D96</f>
        <v>290.714</v>
      </c>
      <c r="P96" s="71">
        <v>30.958</v>
      </c>
      <c r="Q96" s="84">
        <f>(O96-P96)/7</f>
        <v>37.108</v>
      </c>
      <c r="R96" s="84">
        <f>(O96-P96)*3/7</f>
        <v>111.32399999999998</v>
      </c>
      <c r="S96" s="84">
        <f>(O96-P96)*3/7</f>
        <v>111.32399999999998</v>
      </c>
      <c r="T96" s="122"/>
      <c r="U96" s="56"/>
      <c r="V96" s="122"/>
      <c r="W96" s="122"/>
      <c r="X96" s="72">
        <v>0</v>
      </c>
      <c r="Y96" s="86"/>
      <c r="Z96" s="86"/>
      <c r="AA96" s="86"/>
      <c r="AB96" s="86"/>
      <c r="AC96" s="86"/>
    </row>
    <row r="97" spans="1:29" s="87" customFormat="1" ht="12.75">
      <c r="A97" s="119" t="s">
        <v>153</v>
      </c>
      <c r="B97" s="123" t="s">
        <v>154</v>
      </c>
      <c r="C97" s="103" t="s">
        <v>155</v>
      </c>
      <c r="D97" s="68">
        <v>410.24</v>
      </c>
      <c r="E97" s="68">
        <f>D97</f>
        <v>410.24</v>
      </c>
      <c r="F97" s="120" t="s">
        <v>53</v>
      </c>
      <c r="G97" s="120" t="s">
        <v>53</v>
      </c>
      <c r="H97" s="120" t="s">
        <v>53</v>
      </c>
      <c r="I97" s="120" t="s">
        <v>53</v>
      </c>
      <c r="J97" s="120" t="s">
        <v>53</v>
      </c>
      <c r="K97" s="120" t="s">
        <v>52</v>
      </c>
      <c r="L97" s="121" t="s">
        <v>52</v>
      </c>
      <c r="M97" s="71" t="s">
        <v>52</v>
      </c>
      <c r="N97" s="56"/>
      <c r="O97" s="83">
        <f>D97</f>
        <v>410.24</v>
      </c>
      <c r="P97" s="71">
        <v>18.742</v>
      </c>
      <c r="Q97" s="84">
        <f>(O97-P97)/7</f>
        <v>55.928285714285714</v>
      </c>
      <c r="R97" s="84">
        <f>(O97-P97)*3/7</f>
        <v>167.78485714285713</v>
      </c>
      <c r="S97" s="84">
        <f>(O97-P97)*3/7</f>
        <v>167.78485714285713</v>
      </c>
      <c r="T97" s="122"/>
      <c r="U97" s="56"/>
      <c r="V97" s="122"/>
      <c r="W97" s="122"/>
      <c r="X97" s="72">
        <v>0</v>
      </c>
      <c r="Y97" s="86"/>
      <c r="Z97" s="86"/>
      <c r="AA97" s="86"/>
      <c r="AB97" s="86"/>
      <c r="AC97" s="86"/>
    </row>
    <row r="98" spans="1:29" s="87" customFormat="1" ht="12.75">
      <c r="A98" s="119" t="s">
        <v>156</v>
      </c>
      <c r="B98" s="124" t="s">
        <v>157</v>
      </c>
      <c r="C98" s="103" t="s">
        <v>158</v>
      </c>
      <c r="D98" s="68">
        <v>315.458</v>
      </c>
      <c r="E98" s="68">
        <f>D98</f>
        <v>315.458</v>
      </c>
      <c r="F98" s="120" t="s">
        <v>53</v>
      </c>
      <c r="G98" s="120" t="s">
        <v>53</v>
      </c>
      <c r="H98" s="120" t="s">
        <v>53</v>
      </c>
      <c r="I98" s="120" t="s">
        <v>53</v>
      </c>
      <c r="J98" s="120" t="s">
        <v>53</v>
      </c>
      <c r="K98" s="120" t="s">
        <v>52</v>
      </c>
      <c r="L98" s="121" t="s">
        <v>52</v>
      </c>
      <c r="M98" s="71" t="s">
        <v>52</v>
      </c>
      <c r="N98" s="56"/>
      <c r="O98" s="83">
        <f>D98</f>
        <v>315.458</v>
      </c>
      <c r="P98" s="71"/>
      <c r="Q98" s="84">
        <f>(O98-P98)/7</f>
        <v>45.065428571428576</v>
      </c>
      <c r="R98" s="84">
        <f>(O98-P98)*3/7</f>
        <v>135.19628571428572</v>
      </c>
      <c r="S98" s="84">
        <f>(O98-P98)*3/7</f>
        <v>135.19628571428572</v>
      </c>
      <c r="T98" s="122"/>
      <c r="U98" s="56"/>
      <c r="V98" s="122"/>
      <c r="W98" s="122"/>
      <c r="X98" s="72">
        <v>0</v>
      </c>
      <c r="Y98" s="86"/>
      <c r="Z98" s="86"/>
      <c r="AA98" s="86"/>
      <c r="AB98" s="86"/>
      <c r="AC98" s="86"/>
    </row>
    <row r="99" spans="1:29" s="51" customFormat="1" ht="12.75">
      <c r="A99" s="48" t="s">
        <v>159</v>
      </c>
      <c r="B99" s="48"/>
      <c r="C99" s="48"/>
      <c r="D99" s="109">
        <f>SUM(D96:D98)</f>
        <v>1016.412</v>
      </c>
      <c r="E99" s="109">
        <f>SUM(E96:E98)</f>
        <v>1016.412</v>
      </c>
      <c r="F99" s="106">
        <f>SUM(F96:F98)</f>
        <v>0</v>
      </c>
      <c r="G99" s="109">
        <f>SUM(G96:G98)</f>
        <v>0</v>
      </c>
      <c r="H99" s="109">
        <f>SUM(H96:H98)</f>
        <v>0</v>
      </c>
      <c r="I99" s="109">
        <f>SUM(I96:I98)</f>
        <v>0</v>
      </c>
      <c r="J99" s="109">
        <f>SUM(J96:J98)</f>
        <v>0</v>
      </c>
      <c r="K99" s="109">
        <f>SUM(K96:K98)</f>
        <v>0</v>
      </c>
      <c r="L99" s="109">
        <f>SUM(L96:L98)</f>
        <v>0</v>
      </c>
      <c r="M99" s="109">
        <f>SUM(M96:M98)</f>
        <v>0</v>
      </c>
      <c r="N99" s="109">
        <f>SUM(N96:N98)</f>
        <v>0</v>
      </c>
      <c r="O99" s="109">
        <f>SUM(O96:O98)</f>
        <v>1016.412</v>
      </c>
      <c r="P99" s="109">
        <f>SUM(P96:P98)</f>
        <v>49.7</v>
      </c>
      <c r="Q99" s="109">
        <f>SUM(Q96:Q98)</f>
        <v>138.10171428571428</v>
      </c>
      <c r="R99" s="109">
        <f>SUM(R96:R98)</f>
        <v>414.30514285714287</v>
      </c>
      <c r="S99" s="109">
        <f>SUM(S96:S98)</f>
        <v>414.30514285714287</v>
      </c>
      <c r="T99" s="109">
        <f>SUM(T96:T98)</f>
        <v>0</v>
      </c>
      <c r="U99" s="109"/>
      <c r="V99" s="125">
        <f>SUM(V96:V98)</f>
        <v>0</v>
      </c>
      <c r="W99" s="109">
        <f>SUM(W96:W98)</f>
        <v>0</v>
      </c>
      <c r="X99" s="109">
        <f>SUM(X96:X98)</f>
        <v>0</v>
      </c>
      <c r="Y99" s="50"/>
      <c r="Z99" s="50"/>
      <c r="AA99" s="50"/>
      <c r="AB99" s="50"/>
      <c r="AC99" s="50"/>
    </row>
    <row r="100" spans="1:29" s="51" customFormat="1" ht="12.75">
      <c r="A100" s="64" t="s">
        <v>160</v>
      </c>
      <c r="B100" s="56" t="s">
        <v>75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0"/>
      <c r="Z100" s="50"/>
      <c r="AA100" s="50"/>
      <c r="AB100" s="50"/>
      <c r="AC100" s="50"/>
    </row>
    <row r="101" spans="1:29" s="87" customFormat="1" ht="12.75">
      <c r="A101" s="119" t="s">
        <v>161</v>
      </c>
      <c r="B101" s="66" t="s">
        <v>162</v>
      </c>
      <c r="C101" s="67" t="s">
        <v>163</v>
      </c>
      <c r="D101" s="68">
        <v>392.167</v>
      </c>
      <c r="E101" s="68">
        <f>D101</f>
        <v>392.167</v>
      </c>
      <c r="F101" s="120" t="s">
        <v>53</v>
      </c>
      <c r="G101" s="120" t="s">
        <v>53</v>
      </c>
      <c r="H101" s="120" t="s">
        <v>53</v>
      </c>
      <c r="I101" s="120" t="s">
        <v>53</v>
      </c>
      <c r="J101" s="120" t="s">
        <v>53</v>
      </c>
      <c r="K101" s="120" t="s">
        <v>52</v>
      </c>
      <c r="L101" s="121" t="s">
        <v>52</v>
      </c>
      <c r="M101" s="71" t="s">
        <v>52</v>
      </c>
      <c r="N101" s="56"/>
      <c r="O101" s="83">
        <f>D101</f>
        <v>392.167</v>
      </c>
      <c r="P101" s="56">
        <v>34.844</v>
      </c>
      <c r="Q101" s="84">
        <f>(O101-P101)/7</f>
        <v>51.046142857142854</v>
      </c>
      <c r="R101" s="84">
        <f>(O101-P101)*3/7</f>
        <v>153.1384285714286</v>
      </c>
      <c r="S101" s="84">
        <f>(O101-P101)*3/7</f>
        <v>153.1384285714286</v>
      </c>
      <c r="T101" s="126"/>
      <c r="U101" s="70"/>
      <c r="V101" s="126"/>
      <c r="W101" s="70"/>
      <c r="X101" s="72">
        <v>0</v>
      </c>
      <c r="Y101" s="86"/>
      <c r="Z101" s="86"/>
      <c r="AA101" s="86"/>
      <c r="AB101" s="86"/>
      <c r="AC101" s="86"/>
    </row>
    <row r="102" spans="1:29" s="87" customFormat="1" ht="12.75">
      <c r="A102" s="119" t="s">
        <v>164</v>
      </c>
      <c r="B102" s="127" t="s">
        <v>165</v>
      </c>
      <c r="C102" s="103" t="s">
        <v>166</v>
      </c>
      <c r="D102" s="68">
        <v>42</v>
      </c>
      <c r="E102" s="68">
        <f>D102</f>
        <v>42</v>
      </c>
      <c r="F102" s="120" t="s">
        <v>53</v>
      </c>
      <c r="G102" s="120" t="s">
        <v>53</v>
      </c>
      <c r="H102" s="120" t="s">
        <v>53</v>
      </c>
      <c r="I102" s="120" t="s">
        <v>53</v>
      </c>
      <c r="J102" s="120" t="s">
        <v>53</v>
      </c>
      <c r="K102" s="120" t="s">
        <v>52</v>
      </c>
      <c r="L102" s="121" t="s">
        <v>52</v>
      </c>
      <c r="M102" s="71" t="s">
        <v>52</v>
      </c>
      <c r="N102" s="56"/>
      <c r="O102" s="83">
        <f>D102</f>
        <v>42</v>
      </c>
      <c r="P102" s="56">
        <v>25.21</v>
      </c>
      <c r="Q102" s="84">
        <f>(O102-P102)/7</f>
        <v>2.3985714285714286</v>
      </c>
      <c r="R102" s="84">
        <f>(O102-P102)*3/7</f>
        <v>7.195714285714286</v>
      </c>
      <c r="S102" s="84">
        <f>(O102-P102)*3/7</f>
        <v>7.195714285714286</v>
      </c>
      <c r="T102" s="122"/>
      <c r="U102" s="56"/>
      <c r="V102" s="122"/>
      <c r="W102" s="122"/>
      <c r="X102" s="72">
        <v>0</v>
      </c>
      <c r="Y102" s="86"/>
      <c r="Z102" s="86"/>
      <c r="AA102" s="86"/>
      <c r="AB102" s="86"/>
      <c r="AC102" s="86"/>
    </row>
    <row r="103" spans="1:29" s="87" customFormat="1" ht="12.75">
      <c r="A103" s="119" t="s">
        <v>167</v>
      </c>
      <c r="B103" s="124" t="s">
        <v>168</v>
      </c>
      <c r="C103" s="103" t="s">
        <v>169</v>
      </c>
      <c r="D103" s="68">
        <v>303.667</v>
      </c>
      <c r="E103" s="68">
        <f>D103</f>
        <v>303.667</v>
      </c>
      <c r="F103" s="120" t="s">
        <v>53</v>
      </c>
      <c r="G103" s="120" t="s">
        <v>53</v>
      </c>
      <c r="H103" s="120" t="s">
        <v>53</v>
      </c>
      <c r="I103" s="120" t="s">
        <v>53</v>
      </c>
      <c r="J103" s="120" t="s">
        <v>53</v>
      </c>
      <c r="K103" s="120" t="s">
        <v>52</v>
      </c>
      <c r="L103" s="121" t="s">
        <v>52</v>
      </c>
      <c r="M103" s="71" t="s">
        <v>52</v>
      </c>
      <c r="N103" s="56"/>
      <c r="O103" s="83">
        <f>D103</f>
        <v>303.667</v>
      </c>
      <c r="P103" s="71">
        <v>11.747</v>
      </c>
      <c r="Q103" s="84">
        <f>(O103-P103)/7</f>
        <v>41.702857142857134</v>
      </c>
      <c r="R103" s="84">
        <f>(O103-P103)*3/7</f>
        <v>125.10857142857141</v>
      </c>
      <c r="S103" s="84">
        <f>(O103-P103)*3/7</f>
        <v>125.10857142857141</v>
      </c>
      <c r="T103" s="122"/>
      <c r="U103" s="56"/>
      <c r="V103" s="122"/>
      <c r="W103" s="122"/>
      <c r="X103" s="72">
        <v>0</v>
      </c>
      <c r="Y103" s="86"/>
      <c r="Z103" s="86"/>
      <c r="AA103" s="86"/>
      <c r="AB103" s="86"/>
      <c r="AC103" s="86"/>
    </row>
    <row r="104" spans="1:29" s="87" customFormat="1" ht="12.75">
      <c r="A104" s="119" t="s">
        <v>170</v>
      </c>
      <c r="B104" s="124" t="s">
        <v>171</v>
      </c>
      <c r="C104" s="103" t="s">
        <v>65</v>
      </c>
      <c r="D104" s="68">
        <v>8.5</v>
      </c>
      <c r="E104" s="68">
        <f>D104</f>
        <v>8.5</v>
      </c>
      <c r="F104" s="120" t="s">
        <v>53</v>
      </c>
      <c r="G104" s="120" t="s">
        <v>53</v>
      </c>
      <c r="H104" s="120" t="s">
        <v>53</v>
      </c>
      <c r="I104" s="120" t="s">
        <v>53</v>
      </c>
      <c r="J104" s="120" t="s">
        <v>53</v>
      </c>
      <c r="K104" s="120" t="s">
        <v>52</v>
      </c>
      <c r="L104" s="121" t="s">
        <v>52</v>
      </c>
      <c r="M104" s="71" t="s">
        <v>52</v>
      </c>
      <c r="N104" s="56"/>
      <c r="O104" s="83">
        <f>D104</f>
        <v>8.5</v>
      </c>
      <c r="P104" s="56"/>
      <c r="Q104" s="84">
        <f>(O104-P104)/7</f>
        <v>1.2142857142857142</v>
      </c>
      <c r="R104" s="84">
        <f>(O104-P104)*3/7</f>
        <v>3.642857142857143</v>
      </c>
      <c r="S104" s="84">
        <f>(O104-P104)*3/7</f>
        <v>3.642857142857143</v>
      </c>
      <c r="T104" s="122"/>
      <c r="U104" s="56"/>
      <c r="V104" s="122"/>
      <c r="W104" s="122"/>
      <c r="X104" s="72">
        <v>0</v>
      </c>
      <c r="Y104" s="86"/>
      <c r="Z104" s="86"/>
      <c r="AA104" s="86"/>
      <c r="AB104" s="86"/>
      <c r="AC104" s="86"/>
    </row>
    <row r="105" spans="1:29" s="87" customFormat="1" ht="12.75">
      <c r="A105" s="119" t="s">
        <v>172</v>
      </c>
      <c r="B105" s="128" t="s">
        <v>173</v>
      </c>
      <c r="C105" s="103" t="s">
        <v>174</v>
      </c>
      <c r="D105" s="68">
        <v>750</v>
      </c>
      <c r="E105" s="68">
        <f>D105</f>
        <v>750</v>
      </c>
      <c r="F105" s="120" t="s">
        <v>53</v>
      </c>
      <c r="G105" s="120" t="s">
        <v>53</v>
      </c>
      <c r="H105" s="120" t="s">
        <v>53</v>
      </c>
      <c r="I105" s="120" t="s">
        <v>53</v>
      </c>
      <c r="J105" s="120" t="s">
        <v>53</v>
      </c>
      <c r="K105" s="120" t="s">
        <v>52</v>
      </c>
      <c r="L105" s="121" t="s">
        <v>52</v>
      </c>
      <c r="M105" s="71" t="s">
        <v>52</v>
      </c>
      <c r="N105" s="56"/>
      <c r="O105" s="83">
        <f>D105</f>
        <v>750</v>
      </c>
      <c r="P105" s="56"/>
      <c r="Q105" s="84">
        <f>(O105-P105)/7</f>
        <v>107.14285714285714</v>
      </c>
      <c r="R105" s="84">
        <f>(O105-P105)*3/7</f>
        <v>321.42857142857144</v>
      </c>
      <c r="S105" s="84">
        <f>(O105-P105)*3/7</f>
        <v>321.42857142857144</v>
      </c>
      <c r="T105" s="122"/>
      <c r="U105" s="56"/>
      <c r="V105" s="122"/>
      <c r="W105" s="122"/>
      <c r="X105" s="72">
        <v>0</v>
      </c>
      <c r="Y105" s="86"/>
      <c r="Z105" s="86"/>
      <c r="AA105" s="86"/>
      <c r="AB105" s="86"/>
      <c r="AC105" s="86"/>
    </row>
    <row r="106" spans="1:29" s="87" customFormat="1" ht="12.75">
      <c r="A106" s="119" t="s">
        <v>175</v>
      </c>
      <c r="B106" s="66" t="s">
        <v>176</v>
      </c>
      <c r="C106" s="103" t="s">
        <v>158</v>
      </c>
      <c r="D106" s="68">
        <v>123.167</v>
      </c>
      <c r="E106" s="68">
        <f>D106</f>
        <v>123.167</v>
      </c>
      <c r="F106" s="120" t="s">
        <v>53</v>
      </c>
      <c r="G106" s="120" t="s">
        <v>53</v>
      </c>
      <c r="H106" s="120" t="s">
        <v>53</v>
      </c>
      <c r="I106" s="120" t="s">
        <v>53</v>
      </c>
      <c r="J106" s="120" t="s">
        <v>53</v>
      </c>
      <c r="K106" s="120" t="s">
        <v>52</v>
      </c>
      <c r="L106" s="121" t="s">
        <v>52</v>
      </c>
      <c r="M106" s="71" t="s">
        <v>52</v>
      </c>
      <c r="N106" s="56"/>
      <c r="O106" s="83">
        <f>D106</f>
        <v>123.167</v>
      </c>
      <c r="P106" s="56">
        <f>O106</f>
        <v>123.167</v>
      </c>
      <c r="Q106" s="84">
        <f>(O106-P106)/7</f>
        <v>0</v>
      </c>
      <c r="R106" s="84">
        <f>(O106-P106)*3/7</f>
        <v>0</v>
      </c>
      <c r="S106" s="84">
        <f>(O106-P106)*3/7</f>
        <v>0</v>
      </c>
      <c r="T106" s="122"/>
      <c r="U106" s="56"/>
      <c r="V106" s="122"/>
      <c r="W106" s="122"/>
      <c r="X106" s="72">
        <v>0</v>
      </c>
      <c r="Y106" s="86"/>
      <c r="Z106" s="86"/>
      <c r="AA106" s="86"/>
      <c r="AB106" s="86"/>
      <c r="AC106" s="86"/>
    </row>
    <row r="107" spans="1:29" s="51" customFormat="1" ht="12.75">
      <c r="A107" s="48" t="s">
        <v>177</v>
      </c>
      <c r="B107" s="48"/>
      <c r="C107" s="48"/>
      <c r="D107" s="109">
        <f>SUM(D101:D106)</f>
        <v>1619.5009999999997</v>
      </c>
      <c r="E107" s="109">
        <f>SUM(E101:E106)</f>
        <v>1619.5009999999997</v>
      </c>
      <c r="F107" s="106">
        <f>SUM(F101:F106)</f>
        <v>0</v>
      </c>
      <c r="G107" s="109">
        <f>SUM(G101:G106)</f>
        <v>0</v>
      </c>
      <c r="H107" s="109">
        <f>SUM(H101:H106)</f>
        <v>0</v>
      </c>
      <c r="I107" s="109">
        <f>SUM(I101:I106)</f>
        <v>0</v>
      </c>
      <c r="J107" s="109">
        <f>SUM(J101:J106)</f>
        <v>0</v>
      </c>
      <c r="K107" s="109">
        <f>SUM(K101:K106)</f>
        <v>0</v>
      </c>
      <c r="L107" s="109">
        <f>SUM(L101:L106)</f>
        <v>0</v>
      </c>
      <c r="M107" s="109">
        <f>SUM(M101:M106)</f>
        <v>0</v>
      </c>
      <c r="N107" s="109">
        <f>SUM(N101:N106)</f>
        <v>0</v>
      </c>
      <c r="O107" s="109">
        <f>SUM(O101:O106)</f>
        <v>1619.5009999999997</v>
      </c>
      <c r="P107" s="109">
        <f>SUM(P101:P106)</f>
        <v>194.968</v>
      </c>
      <c r="Q107" s="109">
        <f>SUM(Q101:Q106)</f>
        <v>203.50471428571427</v>
      </c>
      <c r="R107" s="109">
        <f>SUM(R101:R106)</f>
        <v>610.5141428571428</v>
      </c>
      <c r="S107" s="109">
        <f>SUM(S101:S106)</f>
        <v>610.5141428571428</v>
      </c>
      <c r="T107" s="109">
        <f>SUM(T101:T106)</f>
        <v>0</v>
      </c>
      <c r="U107" s="73"/>
      <c r="V107" s="48">
        <f>SUM(V101:V106)</f>
        <v>0</v>
      </c>
      <c r="W107" s="48">
        <v>0</v>
      </c>
      <c r="X107" s="48">
        <f>SUM(X101:X106)</f>
        <v>0</v>
      </c>
      <c r="Y107" s="50"/>
      <c r="Z107" s="50"/>
      <c r="AA107" s="50"/>
      <c r="AB107" s="50"/>
      <c r="AC107" s="50"/>
    </row>
    <row r="108" spans="1:29" s="51" customFormat="1" ht="12.75">
      <c r="A108" s="48" t="s">
        <v>178</v>
      </c>
      <c r="B108" s="48"/>
      <c r="C108" s="48"/>
      <c r="D108" s="75">
        <f>D107+D99+D94+D91+D88+D85</f>
        <v>2635.9129999999996</v>
      </c>
      <c r="E108" s="75">
        <f>E107+E99+E94+E91+E88+E85</f>
        <v>2635.9129999999996</v>
      </c>
      <c r="F108" s="90">
        <f>F107+F99+F94+F91+F88+F85</f>
        <v>0</v>
      </c>
      <c r="G108" s="75">
        <f>G107+G99+G94+G91+G88+G85</f>
        <v>0</v>
      </c>
      <c r="H108" s="75">
        <f>H107+H99+H94+H91+H88+H85</f>
        <v>0</v>
      </c>
      <c r="I108" s="75">
        <f>I107+I99+I94+I91+I88+I85</f>
        <v>0</v>
      </c>
      <c r="J108" s="75">
        <f>J107+J99+J94+J91+J88+J85</f>
        <v>0</v>
      </c>
      <c r="K108" s="75">
        <f>K107+K99+K94+K91+K88+K85</f>
        <v>0</v>
      </c>
      <c r="L108" s="75">
        <f>L107+L99+L94+L91+L88+L85</f>
        <v>0</v>
      </c>
      <c r="M108" s="75">
        <f>M107+M99+M94+M91+M88+M85</f>
        <v>0</v>
      </c>
      <c r="N108" s="75">
        <f>N107+N99+N94+N91+N88+N85</f>
        <v>0</v>
      </c>
      <c r="O108" s="75">
        <f>O107+O99+O94+O91+O88+O85</f>
        <v>2635.9129999999996</v>
      </c>
      <c r="P108" s="75">
        <f>P107+P99+P94+P91+P88+P85</f>
        <v>244.668</v>
      </c>
      <c r="Q108" s="75">
        <f>Q107+Q99+Q94+Q91+Q88+Q85</f>
        <v>341.6064285714285</v>
      </c>
      <c r="R108" s="75">
        <f>R107+R99+R94+R91+R88+R85</f>
        <v>1024.8192857142858</v>
      </c>
      <c r="S108" s="75">
        <f>S107+S99+S94+S91+S88+S85</f>
        <v>1024.8192857142858</v>
      </c>
      <c r="T108" s="91">
        <f>T107+T99+T94+T91+T88+T85</f>
        <v>0</v>
      </c>
      <c r="U108" s="48"/>
      <c r="V108" s="48">
        <f>V107+V99+V94+V91+V88+V85</f>
        <v>0</v>
      </c>
      <c r="W108" s="48">
        <v>0</v>
      </c>
      <c r="X108" s="75">
        <f>X107+X99+X94+X91+X88+X85</f>
        <v>0</v>
      </c>
      <c r="Y108" s="50"/>
      <c r="Z108" s="50"/>
      <c r="AA108" s="50"/>
      <c r="AB108" s="50"/>
      <c r="AC108" s="50"/>
    </row>
    <row r="109" spans="1:29" s="51" customFormat="1" ht="12.75">
      <c r="A109" s="48" t="s">
        <v>179</v>
      </c>
      <c r="B109" s="48"/>
      <c r="C109" s="48"/>
      <c r="D109" s="129">
        <f>D108+D81</f>
        <v>5028.0109999999995</v>
      </c>
      <c r="E109" s="129">
        <f>E108+E81</f>
        <v>3818.3809999999994</v>
      </c>
      <c r="F109" s="129">
        <f>F108+F81</f>
        <v>1209.63</v>
      </c>
      <c r="G109" s="129">
        <f>G108+G81</f>
        <v>0</v>
      </c>
      <c r="H109" s="129">
        <f>H108+H81</f>
        <v>0</v>
      </c>
      <c r="I109" s="129">
        <f>I108+I81</f>
        <v>0</v>
      </c>
      <c r="J109" s="129">
        <f>J108+J81</f>
        <v>0</v>
      </c>
      <c r="K109" s="129">
        <f>K108+K81</f>
        <v>0</v>
      </c>
      <c r="L109" s="129">
        <f>L108+L81</f>
        <v>0</v>
      </c>
      <c r="M109" s="129">
        <f>M108+M81</f>
        <v>0</v>
      </c>
      <c r="N109" s="129">
        <f>N108+N81</f>
        <v>0</v>
      </c>
      <c r="O109" s="129">
        <f>O108+O81</f>
        <v>5028.0109999999995</v>
      </c>
      <c r="P109" s="129">
        <f>P108+P81</f>
        <v>844.668</v>
      </c>
      <c r="Q109" s="129">
        <f>Q108+Q81</f>
        <v>1341.6064285714285</v>
      </c>
      <c r="R109" s="129">
        <f>R108+R81</f>
        <v>1024.8192857142858</v>
      </c>
      <c r="S109" s="129">
        <f>S108+S81</f>
        <v>1816.9172857142858</v>
      </c>
      <c r="T109" s="129">
        <f>T108+T81</f>
        <v>0</v>
      </c>
      <c r="U109" s="129">
        <f>U108+U81</f>
        <v>0</v>
      </c>
      <c r="V109" s="129">
        <f>V108+V81</f>
        <v>0</v>
      </c>
      <c r="W109" s="129">
        <v>0</v>
      </c>
      <c r="X109" s="129">
        <f>X108+X81</f>
        <v>0</v>
      </c>
      <c r="Y109" s="50"/>
      <c r="Z109" s="50"/>
      <c r="AA109" s="50"/>
      <c r="AB109" s="50"/>
      <c r="AC109" s="50"/>
    </row>
    <row r="110" spans="1:29" s="51" customFormat="1" ht="12.75">
      <c r="A110" s="100" t="s">
        <v>180</v>
      </c>
      <c r="B110" s="100"/>
      <c r="C110" s="100"/>
      <c r="D110" s="98">
        <f>D64+D109</f>
        <v>11799.751</v>
      </c>
      <c r="E110" s="98">
        <f>E64+E109</f>
        <v>8587.981</v>
      </c>
      <c r="F110" s="130">
        <f>F64+F109</f>
        <v>3211.7700000000004</v>
      </c>
      <c r="G110" s="98">
        <f>G64+G109</f>
        <v>0</v>
      </c>
      <c r="H110" s="98">
        <f>H64+H109</f>
        <v>0</v>
      </c>
      <c r="I110" s="98">
        <f>I64+I109</f>
        <v>0</v>
      </c>
      <c r="J110" s="98">
        <f>J64+J109</f>
        <v>0</v>
      </c>
      <c r="K110" s="98">
        <f>K64+K109</f>
        <v>0</v>
      </c>
      <c r="L110" s="98">
        <f>L64+L109</f>
        <v>0</v>
      </c>
      <c r="M110" s="98">
        <f>M64+M109</f>
        <v>0</v>
      </c>
      <c r="N110" s="98">
        <f>N64+N109</f>
        <v>0</v>
      </c>
      <c r="O110" s="98">
        <f>O64+O109</f>
        <v>11799.751</v>
      </c>
      <c r="P110" s="98">
        <f>P64+P109</f>
        <v>2430.947</v>
      </c>
      <c r="Q110" s="98">
        <f>Q64+Q109</f>
        <v>3305.421428571429</v>
      </c>
      <c r="R110" s="98">
        <f>R64+R109</f>
        <v>3034.134285714286</v>
      </c>
      <c r="S110" s="98">
        <f>S64+S109</f>
        <v>3029.248285714286</v>
      </c>
      <c r="T110" s="131">
        <f>T64+T109</f>
        <v>0</v>
      </c>
      <c r="U110" s="97"/>
      <c r="V110" s="97">
        <f>V64+V109</f>
        <v>0</v>
      </c>
      <c r="W110" s="97">
        <v>0</v>
      </c>
      <c r="X110" s="98">
        <f>X64+X109</f>
        <v>0</v>
      </c>
      <c r="Y110" s="50"/>
      <c r="Z110" s="50"/>
      <c r="AA110" s="50"/>
      <c r="AB110" s="50"/>
      <c r="AC110" s="50"/>
    </row>
    <row r="111" spans="1:29" s="51" customFormat="1" ht="12.75">
      <c r="A111" s="132" t="s">
        <v>181</v>
      </c>
      <c r="B111" s="132"/>
      <c r="C111" s="133"/>
      <c r="D111" s="133"/>
      <c r="E111" s="133"/>
      <c r="F111" s="134"/>
      <c r="G111" s="135"/>
      <c r="H111" s="135"/>
      <c r="K111" s="136"/>
      <c r="L111" s="136"/>
      <c r="M111" s="136"/>
      <c r="N111" s="136"/>
      <c r="O111" s="136"/>
      <c r="W111" s="44"/>
      <c r="Y111" s="50"/>
      <c r="Z111" s="50"/>
      <c r="AA111" s="50"/>
      <c r="AB111" s="50"/>
      <c r="AC111" s="50"/>
    </row>
    <row r="112" spans="1:29" s="51" customFormat="1" ht="12.75">
      <c r="A112" s="132" t="s">
        <v>182</v>
      </c>
      <c r="B112" s="44"/>
      <c r="C112" s="61"/>
      <c r="D112" s="61"/>
      <c r="E112" s="61"/>
      <c r="F112" s="137"/>
      <c r="G112" s="61"/>
      <c r="H112" s="61"/>
      <c r="I112" s="61"/>
      <c r="J112" s="61"/>
      <c r="Y112" s="50"/>
      <c r="Z112" s="50"/>
      <c r="AA112" s="50"/>
      <c r="AB112" s="50"/>
      <c r="AC112" s="50"/>
    </row>
    <row r="113" spans="1:29" s="51" customFormat="1" ht="12.75">
      <c r="A113" s="132" t="s">
        <v>183</v>
      </c>
      <c r="B113" s="132"/>
      <c r="C113" s="61"/>
      <c r="D113" s="61"/>
      <c r="E113" s="61"/>
      <c r="F113" s="137"/>
      <c r="G113" s="61"/>
      <c r="H113" s="61"/>
      <c r="Y113" s="50"/>
      <c r="Z113" s="50"/>
      <c r="AA113" s="50"/>
      <c r="AB113" s="50"/>
      <c r="AC113" s="50"/>
    </row>
    <row r="114" spans="1:29" s="51" customFormat="1" ht="12.75">
      <c r="A114" s="138" t="s">
        <v>184</v>
      </c>
      <c r="B114" s="138"/>
      <c r="C114" s="138"/>
      <c r="D114" s="138"/>
      <c r="F114" s="139"/>
      <c r="Y114" s="50"/>
      <c r="Z114" s="50"/>
      <c r="AA114" s="50"/>
      <c r="AB114" s="50"/>
      <c r="AC114" s="50"/>
    </row>
    <row r="115" spans="1:29" s="51" customFormat="1" ht="12.75">
      <c r="A115" s="132"/>
      <c r="B115" s="140" t="s">
        <v>185</v>
      </c>
      <c r="C115" s="132"/>
      <c r="D115" s="132"/>
      <c r="E115" s="141"/>
      <c r="F115" s="141"/>
      <c r="G115" s="132"/>
      <c r="H115" s="140" t="s">
        <v>186</v>
      </c>
      <c r="I115" s="140"/>
      <c r="J115" s="140"/>
      <c r="Y115" s="50"/>
      <c r="Z115" s="50"/>
      <c r="AA115" s="50"/>
      <c r="AB115" s="50"/>
      <c r="AC115" s="50"/>
    </row>
    <row r="116" spans="1:29" s="51" customFormat="1" ht="12.75">
      <c r="A116"/>
      <c r="B116" s="142" t="s">
        <v>187</v>
      </c>
      <c r="C116" s="142"/>
      <c r="E116" s="132" t="s">
        <v>188</v>
      </c>
      <c r="F116" s="132"/>
      <c r="G116" s="132"/>
      <c r="H116" s="132" t="s">
        <v>189</v>
      </c>
      <c r="I116" s="132"/>
      <c r="J116" s="132"/>
      <c r="Y116" s="50"/>
      <c r="Z116" s="50"/>
      <c r="AA116" s="50"/>
      <c r="AB116" s="50"/>
      <c r="AC116" s="50"/>
    </row>
    <row r="117" spans="1:29" s="51" customFormat="1" ht="12.75">
      <c r="A117" s="143"/>
      <c r="B117" s="45"/>
      <c r="F117" s="139"/>
      <c r="Y117" s="50"/>
      <c r="Z117" s="50"/>
      <c r="AA117" s="50"/>
      <c r="AB117" s="50"/>
      <c r="AC117" s="50"/>
    </row>
    <row r="118" spans="1:29" s="51" customFormat="1" ht="12.75">
      <c r="A118" s="143"/>
      <c r="B118" s="45"/>
      <c r="F118" s="139"/>
      <c r="Y118" s="50"/>
      <c r="Z118" s="50"/>
      <c r="AA118" s="50"/>
      <c r="AB118" s="50"/>
      <c r="AC118" s="50"/>
    </row>
    <row r="119" spans="1:29" s="51" customFormat="1" ht="12.75">
      <c r="A119" s="143"/>
      <c r="B119" s="45"/>
      <c r="F119" s="139"/>
      <c r="Y119" s="50"/>
      <c r="Z119" s="50"/>
      <c r="AA119" s="50"/>
      <c r="AB119" s="50"/>
      <c r="AC119" s="50"/>
    </row>
    <row r="120" spans="1:29" s="51" customFormat="1" ht="12.75">
      <c r="A120" s="143"/>
      <c r="B120" s="45"/>
      <c r="F120" s="139"/>
      <c r="Y120" s="50"/>
      <c r="Z120" s="50"/>
      <c r="AA120" s="50"/>
      <c r="AB120" s="50"/>
      <c r="AC120" s="50"/>
    </row>
    <row r="121" spans="1:29" s="51" customFormat="1" ht="12.75">
      <c r="A121" s="143"/>
      <c r="B121" s="45"/>
      <c r="F121" s="139"/>
      <c r="Y121" s="50"/>
      <c r="Z121" s="50"/>
      <c r="AA121" s="50"/>
      <c r="AB121" s="50"/>
      <c r="AC121" s="50"/>
    </row>
    <row r="122" spans="1:29" s="51" customFormat="1" ht="12.75">
      <c r="A122" s="143"/>
      <c r="B122" s="45"/>
      <c r="F122" s="139"/>
      <c r="I122" s="144"/>
      <c r="Y122" s="50"/>
      <c r="Z122" s="50"/>
      <c r="AA122" s="50"/>
      <c r="AB122" s="50"/>
      <c r="AC122" s="50"/>
    </row>
    <row r="123" spans="1:29" s="51" customFormat="1" ht="12.75">
      <c r="A123" s="143"/>
      <c r="B123" s="45"/>
      <c r="F123" s="139"/>
      <c r="Y123" s="50"/>
      <c r="Z123" s="50"/>
      <c r="AA123" s="50"/>
      <c r="AB123" s="50"/>
      <c r="AC123" s="50"/>
    </row>
    <row r="124" spans="1:29" s="51" customFormat="1" ht="12.75">
      <c r="A124" s="143"/>
      <c r="B124" s="45"/>
      <c r="F124" s="139"/>
      <c r="Y124" s="50"/>
      <c r="Z124" s="50"/>
      <c r="AA124" s="50"/>
      <c r="AB124" s="50"/>
      <c r="AC124" s="50"/>
    </row>
    <row r="125" spans="1:29" s="51" customFormat="1" ht="12.75">
      <c r="A125" s="143"/>
      <c r="B125" s="45"/>
      <c r="F125" s="139"/>
      <c r="Y125" s="50"/>
      <c r="Z125" s="50"/>
      <c r="AA125" s="50"/>
      <c r="AB125" s="50"/>
      <c r="AC125" s="50"/>
    </row>
    <row r="126" spans="1:29" s="51" customFormat="1" ht="12.75">
      <c r="A126" s="143"/>
      <c r="B126" s="45"/>
      <c r="F126" s="139"/>
      <c r="Y126" s="50"/>
      <c r="Z126" s="50"/>
      <c r="AA126" s="50"/>
      <c r="AB126" s="50"/>
      <c r="AC126" s="50"/>
    </row>
    <row r="127" spans="1:29" s="51" customFormat="1" ht="12.75">
      <c r="A127" s="143"/>
      <c r="B127" s="45"/>
      <c r="F127" s="139"/>
      <c r="Y127" s="50"/>
      <c r="Z127" s="50"/>
      <c r="AA127" s="50"/>
      <c r="AB127" s="50"/>
      <c r="AC127" s="50"/>
    </row>
    <row r="128" spans="1:29" s="51" customFormat="1" ht="12.75">
      <c r="A128" s="143"/>
      <c r="B128" s="45"/>
      <c r="F128" s="139"/>
      <c r="Y128" s="50"/>
      <c r="Z128" s="50"/>
      <c r="AA128" s="50"/>
      <c r="AB128" s="50"/>
      <c r="AC128" s="50"/>
    </row>
    <row r="129" spans="1:29" s="51" customFormat="1" ht="12.75">
      <c r="A129" s="143"/>
      <c r="B129" s="45"/>
      <c r="F129" s="139"/>
      <c r="Y129" s="50"/>
      <c r="Z129" s="50"/>
      <c r="AA129" s="50"/>
      <c r="AB129" s="50"/>
      <c r="AC129" s="50"/>
    </row>
    <row r="130" spans="1:29" s="51" customFormat="1" ht="12.75">
      <c r="A130" s="143"/>
      <c r="B130" s="45"/>
      <c r="F130" s="139"/>
      <c r="Y130" s="50"/>
      <c r="Z130" s="50"/>
      <c r="AA130" s="50"/>
      <c r="AB130" s="50"/>
      <c r="AC130" s="50"/>
    </row>
    <row r="131" spans="1:29" s="51" customFormat="1" ht="12.75">
      <c r="A131" s="143"/>
      <c r="B131" s="45"/>
      <c r="F131" s="139"/>
      <c r="Y131" s="50"/>
      <c r="Z131" s="50"/>
      <c r="AA131" s="50"/>
      <c r="AB131" s="50"/>
      <c r="AC131" s="50"/>
    </row>
    <row r="132" spans="1:29" s="51" customFormat="1" ht="12.75">
      <c r="A132" s="143"/>
      <c r="B132" s="45"/>
      <c r="F132" s="139"/>
      <c r="Y132" s="50"/>
      <c r="Z132" s="50"/>
      <c r="AA132" s="50"/>
      <c r="AB132" s="50"/>
      <c r="AC132" s="50"/>
    </row>
    <row r="133" spans="1:29" s="51" customFormat="1" ht="12.75">
      <c r="A133" s="143"/>
      <c r="B133" s="45"/>
      <c r="F133" s="139"/>
      <c r="Y133" s="50"/>
      <c r="Z133" s="50"/>
      <c r="AA133" s="50"/>
      <c r="AB133" s="50"/>
      <c r="AC133" s="50"/>
    </row>
    <row r="134" spans="1:29" s="51" customFormat="1" ht="12.75">
      <c r="A134" s="143"/>
      <c r="B134" s="45"/>
      <c r="F134" s="139"/>
      <c r="Y134" s="50"/>
      <c r="Z134" s="50"/>
      <c r="AA134" s="50"/>
      <c r="AB134" s="50"/>
      <c r="AC134" s="50"/>
    </row>
    <row r="135" spans="1:29" s="51" customFormat="1" ht="12.75">
      <c r="A135" s="143"/>
      <c r="B135" s="45"/>
      <c r="F135" s="139"/>
      <c r="Y135" s="50"/>
      <c r="Z135" s="50"/>
      <c r="AA135" s="50"/>
      <c r="AB135" s="50"/>
      <c r="AC135" s="50"/>
    </row>
    <row r="136" spans="1:29" s="51" customFormat="1" ht="12.75">
      <c r="A136" s="143"/>
      <c r="B136" s="45"/>
      <c r="F136" s="139"/>
      <c r="Y136" s="50"/>
      <c r="Z136" s="50"/>
      <c r="AA136" s="50"/>
      <c r="AB136" s="50"/>
      <c r="AC136" s="50"/>
    </row>
    <row r="137" spans="1:29" s="51" customFormat="1" ht="12.75">
      <c r="A137" s="143"/>
      <c r="B137" s="45"/>
      <c r="F137" s="139"/>
      <c r="Y137" s="50"/>
      <c r="Z137" s="50"/>
      <c r="AA137" s="50"/>
      <c r="AB137" s="50"/>
      <c r="AC137" s="50"/>
    </row>
    <row r="138" spans="1:29" s="51" customFormat="1" ht="12.75">
      <c r="A138" s="143"/>
      <c r="B138" s="45"/>
      <c r="F138" s="139"/>
      <c r="Y138" s="50"/>
      <c r="Z138" s="50"/>
      <c r="AA138" s="50"/>
      <c r="AB138" s="50"/>
      <c r="AC138" s="50"/>
    </row>
    <row r="139" spans="1:29" s="51" customFormat="1" ht="12.75">
      <c r="A139" s="143"/>
      <c r="B139" s="45"/>
      <c r="F139" s="139"/>
      <c r="Y139" s="50"/>
      <c r="Z139" s="50"/>
      <c r="AA139" s="50"/>
      <c r="AB139" s="50"/>
      <c r="AC139" s="50"/>
    </row>
    <row r="140" spans="1:29" s="51" customFormat="1" ht="12.75">
      <c r="A140" s="143"/>
      <c r="B140" s="45"/>
      <c r="F140" s="139"/>
      <c r="Y140" s="50"/>
      <c r="Z140" s="50"/>
      <c r="AA140" s="50"/>
      <c r="AB140" s="50"/>
      <c r="AC140" s="50"/>
    </row>
    <row r="141" spans="1:29" s="51" customFormat="1" ht="12.75">
      <c r="A141" s="143"/>
      <c r="B141" s="45"/>
      <c r="F141" s="139"/>
      <c r="Y141" s="50"/>
      <c r="Z141" s="50"/>
      <c r="AA141" s="50"/>
      <c r="AB141" s="50"/>
      <c r="AC141" s="50"/>
    </row>
    <row r="142" spans="1:29" s="51" customFormat="1" ht="12.75">
      <c r="A142" s="143"/>
      <c r="B142" s="45"/>
      <c r="F142" s="139"/>
      <c r="Y142" s="50"/>
      <c r="Z142" s="50"/>
      <c r="AA142" s="50"/>
      <c r="AB142" s="50"/>
      <c r="AC142" s="50"/>
    </row>
    <row r="143" spans="1:29" s="51" customFormat="1" ht="12.75">
      <c r="A143" s="143"/>
      <c r="B143" s="45"/>
      <c r="F143" s="139"/>
      <c r="Y143" s="50"/>
      <c r="Z143" s="50"/>
      <c r="AA143" s="50"/>
      <c r="AB143" s="50"/>
      <c r="AC143" s="50"/>
    </row>
    <row r="144" spans="1:29" s="51" customFormat="1" ht="12.75">
      <c r="A144" s="143"/>
      <c r="B144" s="45"/>
      <c r="F144" s="139"/>
      <c r="Y144" s="50"/>
      <c r="Z144" s="50"/>
      <c r="AA144" s="50"/>
      <c r="AB144" s="50"/>
      <c r="AC144" s="50"/>
    </row>
    <row r="145" spans="1:29" s="51" customFormat="1" ht="12.75">
      <c r="A145" s="143"/>
      <c r="B145" s="45"/>
      <c r="F145" s="139"/>
      <c r="Y145" s="50"/>
      <c r="Z145" s="50"/>
      <c r="AA145" s="50"/>
      <c r="AB145" s="50"/>
      <c r="AC145" s="50"/>
    </row>
    <row r="146" spans="1:29" s="51" customFormat="1" ht="12.75">
      <c r="A146" s="143"/>
      <c r="B146" s="45"/>
      <c r="F146" s="139"/>
      <c r="Y146" s="50"/>
      <c r="Z146" s="50"/>
      <c r="AA146" s="50"/>
      <c r="AB146" s="50"/>
      <c r="AC146" s="50"/>
    </row>
    <row r="147" spans="1:29" s="51" customFormat="1" ht="12.75">
      <c r="A147" s="143"/>
      <c r="B147" s="45"/>
      <c r="F147" s="139"/>
      <c r="Y147" s="50"/>
      <c r="Z147" s="50"/>
      <c r="AA147" s="50"/>
      <c r="AB147" s="50"/>
      <c r="AC147" s="50"/>
    </row>
    <row r="148" spans="1:29" s="51" customFormat="1" ht="12.75">
      <c r="A148" s="143"/>
      <c r="B148" s="45"/>
      <c r="F148" s="139"/>
      <c r="Y148" s="50"/>
      <c r="Z148" s="50"/>
      <c r="AA148" s="50"/>
      <c r="AB148" s="50"/>
      <c r="AC148" s="50"/>
    </row>
    <row r="149" spans="1:29" s="51" customFormat="1" ht="12.75">
      <c r="A149" s="143"/>
      <c r="B149" s="45"/>
      <c r="F149" s="139"/>
      <c r="Y149" s="50"/>
      <c r="Z149" s="50"/>
      <c r="AA149" s="50"/>
      <c r="AB149" s="50"/>
      <c r="AC149" s="50"/>
    </row>
    <row r="150" spans="1:29" s="51" customFormat="1" ht="12.75">
      <c r="A150" s="143"/>
      <c r="B150" s="45"/>
      <c r="F150" s="139"/>
      <c r="Y150" s="50"/>
      <c r="Z150" s="50"/>
      <c r="AA150" s="50"/>
      <c r="AB150" s="50"/>
      <c r="AC150" s="50"/>
    </row>
    <row r="151" spans="1:29" s="51" customFormat="1" ht="12.75">
      <c r="A151" s="143"/>
      <c r="B151" s="45"/>
      <c r="F151" s="139"/>
      <c r="Y151" s="50"/>
      <c r="Z151" s="50"/>
      <c r="AA151" s="50"/>
      <c r="AB151" s="50"/>
      <c r="AC151" s="50"/>
    </row>
    <row r="152" spans="1:29" s="51" customFormat="1" ht="12.75">
      <c r="A152" s="143"/>
      <c r="B152" s="45"/>
      <c r="F152" s="139"/>
      <c r="Y152" s="50"/>
      <c r="Z152" s="50"/>
      <c r="AA152" s="50"/>
      <c r="AB152" s="50"/>
      <c r="AC152" s="50"/>
    </row>
    <row r="153" spans="1:29" s="51" customFormat="1" ht="12.75">
      <c r="A153" s="143"/>
      <c r="B153" s="45"/>
      <c r="F153" s="139"/>
      <c r="Y153" s="50"/>
      <c r="Z153" s="50"/>
      <c r="AA153" s="50"/>
      <c r="AB153" s="50"/>
      <c r="AC153" s="50"/>
    </row>
    <row r="154" spans="1:29" s="51" customFormat="1" ht="12.75">
      <c r="A154" s="143"/>
      <c r="B154" s="45"/>
      <c r="F154" s="139"/>
      <c r="Y154" s="50"/>
      <c r="Z154" s="50"/>
      <c r="AA154" s="50"/>
      <c r="AB154" s="50"/>
      <c r="AC154" s="50"/>
    </row>
    <row r="155" spans="1:29" s="51" customFormat="1" ht="12.75">
      <c r="A155" s="143"/>
      <c r="B155" s="45"/>
      <c r="F155" s="139"/>
      <c r="Y155" s="50"/>
      <c r="Z155" s="50"/>
      <c r="AA155" s="50"/>
      <c r="AB155" s="50"/>
      <c r="AC155" s="50"/>
    </row>
    <row r="156" spans="1:29" s="51" customFormat="1" ht="12.75">
      <c r="A156" s="143"/>
      <c r="B156" s="45"/>
      <c r="F156" s="139"/>
      <c r="Y156" s="50"/>
      <c r="Z156" s="50"/>
      <c r="AA156" s="50"/>
      <c r="AB156" s="50"/>
      <c r="AC156" s="50"/>
    </row>
  </sheetData>
  <sheetProtection selectLockedCells="1" selectUnlockedCells="1"/>
  <mergeCells count="110">
    <mergeCell ref="Q1:X1"/>
    <mergeCell ref="B2:E2"/>
    <mergeCell ref="M2:O2"/>
    <mergeCell ref="B3:E3"/>
    <mergeCell ref="M3:Q3"/>
    <mergeCell ref="B4:E4"/>
    <mergeCell ref="M4:P4"/>
    <mergeCell ref="B5:F5"/>
    <mergeCell ref="M6:N6"/>
    <mergeCell ref="O6:P6"/>
    <mergeCell ref="A9:U9"/>
    <mergeCell ref="A10:U10"/>
    <mergeCell ref="A11:U11"/>
    <mergeCell ref="A12:X12"/>
    <mergeCell ref="A13:A16"/>
    <mergeCell ref="B13:B16"/>
    <mergeCell ref="C13:C16"/>
    <mergeCell ref="D13:J13"/>
    <mergeCell ref="K13:K16"/>
    <mergeCell ref="L13:L16"/>
    <mergeCell ref="M13:M16"/>
    <mergeCell ref="N13:O13"/>
    <mergeCell ref="P13:S13"/>
    <mergeCell ref="T13:T16"/>
    <mergeCell ref="U13:U16"/>
    <mergeCell ref="V13:V16"/>
    <mergeCell ref="W13:W16"/>
    <mergeCell ref="X13:X16"/>
    <mergeCell ref="Y13:Y16"/>
    <mergeCell ref="D14:D16"/>
    <mergeCell ref="E14:J14"/>
    <mergeCell ref="N14:N16"/>
    <mergeCell ref="O14:O16"/>
    <mergeCell ref="P14:P16"/>
    <mergeCell ref="Q14:Q16"/>
    <mergeCell ref="R14:R16"/>
    <mergeCell ref="S14:S16"/>
    <mergeCell ref="E15:E16"/>
    <mergeCell ref="F15:F16"/>
    <mergeCell ref="G15:G16"/>
    <mergeCell ref="H15:H16"/>
    <mergeCell ref="I15:J15"/>
    <mergeCell ref="C18:X18"/>
    <mergeCell ref="C19:X19"/>
    <mergeCell ref="C20:X20"/>
    <mergeCell ref="A22:C22"/>
    <mergeCell ref="C23:X23"/>
    <mergeCell ref="A25:C25"/>
    <mergeCell ref="C26:X26"/>
    <mergeCell ref="A28:C28"/>
    <mergeCell ref="C29:X29"/>
    <mergeCell ref="A33:C33"/>
    <mergeCell ref="C34:X34"/>
    <mergeCell ref="A36:C36"/>
    <mergeCell ref="C37:X37"/>
    <mergeCell ref="A38:C38"/>
    <mergeCell ref="A39:C39"/>
    <mergeCell ref="C40:X40"/>
    <mergeCell ref="C41:X41"/>
    <mergeCell ref="A42:C42"/>
    <mergeCell ref="C43:X43"/>
    <mergeCell ref="A44:C44"/>
    <mergeCell ref="C45:X45"/>
    <mergeCell ref="A46:C46"/>
    <mergeCell ref="C47:X47"/>
    <mergeCell ref="A48:C48"/>
    <mergeCell ref="B49:X49"/>
    <mergeCell ref="A50:C50"/>
    <mergeCell ref="B51:X51"/>
    <mergeCell ref="A52:C52"/>
    <mergeCell ref="B53:X53"/>
    <mergeCell ref="A54:C54"/>
    <mergeCell ref="B55:X55"/>
    <mergeCell ref="A62:C62"/>
    <mergeCell ref="A63:C63"/>
    <mergeCell ref="A64:C64"/>
    <mergeCell ref="C65:X65"/>
    <mergeCell ref="C66:X66"/>
    <mergeCell ref="C67:X67"/>
    <mergeCell ref="A69:C69"/>
    <mergeCell ref="B70:X70"/>
    <mergeCell ref="A72:C72"/>
    <mergeCell ref="B73:X73"/>
    <mergeCell ref="A75:C75"/>
    <mergeCell ref="B77:X77"/>
    <mergeCell ref="A80:C80"/>
    <mergeCell ref="A81:C81"/>
    <mergeCell ref="B82:X82"/>
    <mergeCell ref="B83:X83"/>
    <mergeCell ref="A85:C85"/>
    <mergeCell ref="B86:X86"/>
    <mergeCell ref="A88:C88"/>
    <mergeCell ref="B89:X89"/>
    <mergeCell ref="A91:C91"/>
    <mergeCell ref="B92:X92"/>
    <mergeCell ref="A94:C94"/>
    <mergeCell ref="B95:X95"/>
    <mergeCell ref="A99:C99"/>
    <mergeCell ref="B100:X100"/>
    <mergeCell ref="A107:C107"/>
    <mergeCell ref="A108:C108"/>
    <mergeCell ref="A109:C109"/>
    <mergeCell ref="A110:C110"/>
    <mergeCell ref="A111:B111"/>
    <mergeCell ref="K111:O111"/>
    <mergeCell ref="A114:D114"/>
    <mergeCell ref="E115:F115"/>
    <mergeCell ref="H115:J115"/>
    <mergeCell ref="E116:F116"/>
    <mergeCell ref="H116:J116"/>
  </mergeCells>
  <printOptions/>
  <pageMargins left="0.3541666666666667" right="0.24097222222222223" top="0.6125" bottom="0.30694444444444446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</cp:lastModifiedBy>
  <cp:lastPrinted>2021-02-05T08:49:53Z</cp:lastPrinted>
  <dcterms:created xsi:type="dcterms:W3CDTF">2011-09-13T12:33:42Z</dcterms:created>
  <dcterms:modified xsi:type="dcterms:W3CDTF">2021-04-02T06:03:02Z</dcterms:modified>
  <cp:category/>
  <cp:version/>
  <cp:contentType/>
  <cp:contentStatus/>
  <cp:revision>196</cp:revision>
</cp:coreProperties>
</file>