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водопостачання" sheetId="1" r:id="rId1"/>
    <sheet name="водовідведення" sheetId="2" r:id="rId2"/>
  </sheets>
  <definedNames/>
  <calcPr fullCalcOnLoad="1"/>
</workbook>
</file>

<file path=xl/sharedStrings.xml><?xml version="1.0" encoding="utf-8"?>
<sst xmlns="http://schemas.openxmlformats.org/spreadsheetml/2006/main" count="103" uniqueCount="57">
  <si>
    <t>Аналіз впливу результатів реалізації інвестиційної програми на структуру тарифів КП “Чорноморськводоканал”</t>
  </si>
  <si>
    <t>1.Водопостачання</t>
  </si>
  <si>
    <t>№ з/п</t>
  </si>
  <si>
    <t>Показник</t>
  </si>
  <si>
    <t>Витрати враховані у плановому тарифі,  тис.грн</t>
  </si>
  <si>
    <t>Структура планового тарифу, грн/м3</t>
  </si>
  <si>
    <t>Очікуване зниження витрат після реалізації програми,</t>
  </si>
  <si>
    <t>Витрати, що будуть враховані у плановому тарифі після реалізації</t>
  </si>
  <si>
    <t>Структура планового тарифу після реалізації програми, грн/м3</t>
  </si>
  <si>
    <t>Очікуване зниження планового тарифу в 2019 році після реалізації програми</t>
  </si>
  <si>
    <t>1.</t>
  </si>
  <si>
    <t>Виробнича собівартість всього, в т.ч.:</t>
  </si>
  <si>
    <t>1.1.</t>
  </si>
  <si>
    <t>Прямі матеріальні витрати, в тому числі</t>
  </si>
  <si>
    <t>1.1.2.</t>
  </si>
  <si>
    <t>електроенергія</t>
  </si>
  <si>
    <t>1.1.3.</t>
  </si>
  <si>
    <t>інші прямі матеріальні витрати</t>
  </si>
  <si>
    <t>1.2.</t>
  </si>
  <si>
    <t>Прямі витрати на оплату праці</t>
  </si>
  <si>
    <t>1.3.</t>
  </si>
  <si>
    <t>Інші прямі витрати, в тому числі:</t>
  </si>
  <si>
    <t>1.3.1.</t>
  </si>
  <si>
    <t>відрахування на соціальні заходи</t>
  </si>
  <si>
    <t>1.3.2.</t>
  </si>
  <si>
    <t>амортизація основних засобів виробничого призначення</t>
  </si>
  <si>
    <t>1.3.3.</t>
  </si>
  <si>
    <t>інші витрати</t>
  </si>
  <si>
    <t>1.4.</t>
  </si>
  <si>
    <t>Загальновиробничі витрати</t>
  </si>
  <si>
    <t>2.</t>
  </si>
  <si>
    <t xml:space="preserve">Адміністративні витрати </t>
  </si>
  <si>
    <t>3.</t>
  </si>
  <si>
    <t>Витрати на збут</t>
  </si>
  <si>
    <t xml:space="preserve">Інші операційні </t>
  </si>
  <si>
    <t>5.</t>
  </si>
  <si>
    <t>Фінансові витрати</t>
  </si>
  <si>
    <t>6.</t>
  </si>
  <si>
    <t>Всього витрат повної собівартості</t>
  </si>
  <si>
    <t>7.</t>
  </si>
  <si>
    <t>Розрахунковий прибуток</t>
  </si>
  <si>
    <t>8.</t>
  </si>
  <si>
    <t>Вартість водопостачання за відповідними тарифами</t>
  </si>
  <si>
    <t>9.</t>
  </si>
  <si>
    <t>Обсяг водопостачання, тис.м3/рік</t>
  </si>
  <si>
    <t xml:space="preserve">Реалізація інвестиційної програми дасть можливість покращити структуру тарифів : знизити на  0,04  грн/м3 (без ПДВ)   або 0,05 грн./м3 (з ПДВ)  середній тариф на послугу централізованого водопостачання  за рахунок  зменшення витрат. </t>
  </si>
  <si>
    <t>* В  стовбці «структура планового тарифу» відображено середню собівартість та середній тариф послуги централізованого водопостачання. У  КП «Чорноморськводоканал»  наявні абоненти, які є суб'єктами господарювання у сфері централізованого водопостачання (оптовики), в результаті чого тариф зазначеної категорії споживачів зменьшується, в порівнянні з середнім тарифом , а тариф решти категорій  споживачів  збільшується в порівнянні з середнім тарифом. Так, якщо середній тариф послуги централізованого водопостачання складає 12,50 грн./м3 (без ПДВ), то для «населення» - 12,65 грн./м3 (без ПДВ).</t>
  </si>
  <si>
    <t>Головний інженер</t>
  </si>
  <si>
    <t>О.В.Прокоф'єв</t>
  </si>
  <si>
    <t>Головний економіст</t>
  </si>
  <si>
    <t>Л.Г.Луценко</t>
  </si>
  <si>
    <t>1.Водовідведення</t>
  </si>
  <si>
    <t>Виробнича собівартість всього,                       в т.ч.:</t>
  </si>
  <si>
    <t>4.</t>
  </si>
  <si>
    <t>Обсяг водовідведення, тис.м3/рік</t>
  </si>
  <si>
    <t xml:space="preserve">Реалізація інвестиційної програми дасть можливість покращити структуру тарифів : знизити на 0,31 грн/м3  (без ПДВ) або на 0,37 грн./м3 (з ПДВ) середній  тариф на послуги централізованого водовідведення за рахунок змешення прямих витрат. </t>
  </si>
  <si>
    <t xml:space="preserve">* В стовбці «структура планового  тарифу»  послуги централізованого водовідведення також як і вструктурі послуги централізованого водопостачання відображено середню собівартість і серідній тариф з тих же причин.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</si>
</sst>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"/>
    <numFmt numFmtId="168" formatCode="DD/MM/YYYY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4" borderId="0" applyNumberFormat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5" applyNumberFormat="0" applyFill="0" applyAlignment="0" applyProtection="0"/>
    <xf numFmtId="164" fontId="9" fillId="20" borderId="6" applyNumberFormat="0" applyAlignment="0" applyProtection="0"/>
    <xf numFmtId="164" fontId="10" fillId="0" borderId="0" applyNumberFormat="0" applyFill="0" applyBorder="0" applyAlignment="0" applyProtection="0"/>
    <xf numFmtId="164" fontId="11" fillId="21" borderId="1" applyNumberFormat="0" applyAlignment="0" applyProtection="0"/>
    <xf numFmtId="164" fontId="12" fillId="3" borderId="0" applyNumberFormat="0" applyBorder="0" applyAlignment="0" applyProtection="0"/>
    <xf numFmtId="164" fontId="0" fillId="22" borderId="7" applyNumberFormat="0" applyAlignment="0" applyProtection="0"/>
    <xf numFmtId="164" fontId="13" fillId="0" borderId="8" applyNumberFormat="0" applyFill="0" applyAlignment="0" applyProtection="0"/>
    <xf numFmtId="164" fontId="14" fillId="21" borderId="9" applyNumberFormat="0" applyAlignment="0" applyProtection="0"/>
    <xf numFmtId="164" fontId="15" fillId="23" borderId="0" applyNumberFormat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18" fillId="0" borderId="0" xfId="0" applyFont="1" applyBorder="1" applyAlignment="1">
      <alignment horizontal="center" wrapText="1"/>
    </xf>
    <xf numFmtId="164" fontId="18" fillId="0" borderId="0" xfId="0" applyFont="1" applyAlignment="1">
      <alignment/>
    </xf>
    <xf numFmtId="164" fontId="19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8" fillId="0" borderId="11" xfId="0" applyFont="1" applyBorder="1" applyAlignment="1">
      <alignment horizontal="center" vertical="center"/>
    </xf>
    <xf numFmtId="164" fontId="18" fillId="0" borderId="11" xfId="0" applyFont="1" applyBorder="1" applyAlignment="1">
      <alignment horizontal="left" vertical="center" wrapText="1"/>
    </xf>
    <xf numFmtId="164" fontId="21" fillId="0" borderId="11" xfId="0" applyFont="1" applyFill="1" applyBorder="1" applyAlignment="1">
      <alignment horizontal="center" vertical="center"/>
    </xf>
    <xf numFmtId="165" fontId="21" fillId="0" borderId="11" xfId="0" applyNumberFormat="1" applyFont="1" applyFill="1" applyBorder="1" applyAlignment="1">
      <alignment horizontal="center" vertical="center"/>
    </xf>
    <xf numFmtId="166" fontId="21" fillId="0" borderId="11" xfId="0" applyNumberFormat="1" applyFont="1" applyFill="1" applyBorder="1" applyAlignment="1">
      <alignment horizontal="center" vertical="center"/>
    </xf>
    <xf numFmtId="164" fontId="18" fillId="0" borderId="12" xfId="0" applyFont="1" applyBorder="1" applyAlignment="1">
      <alignment horizontal="center" vertical="center"/>
    </xf>
    <xf numFmtId="164" fontId="18" fillId="0" borderId="12" xfId="0" applyFont="1" applyBorder="1" applyAlignment="1">
      <alignment/>
    </xf>
    <xf numFmtId="164" fontId="21" fillId="0" borderId="12" xfId="0" applyFont="1" applyFill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left"/>
    </xf>
    <xf numFmtId="164" fontId="22" fillId="0" borderId="12" xfId="0" applyFont="1" applyFill="1" applyBorder="1" applyAlignment="1">
      <alignment horizontal="center" vertical="center"/>
    </xf>
    <xf numFmtId="164" fontId="21" fillId="0" borderId="13" xfId="0" applyFont="1" applyFill="1" applyBorder="1" applyAlignment="1">
      <alignment horizontal="center"/>
    </xf>
    <xf numFmtId="164" fontId="0" fillId="0" borderId="12" xfId="0" applyFont="1" applyBorder="1" applyAlignment="1">
      <alignment horizontal="center" vertical="center"/>
    </xf>
    <xf numFmtId="164" fontId="0" fillId="0" borderId="12" xfId="0" applyFont="1" applyBorder="1" applyAlignment="1">
      <alignment horizontal="left"/>
    </xf>
    <xf numFmtId="164" fontId="21" fillId="0" borderId="13" xfId="0" applyFont="1" applyBorder="1" applyAlignment="1">
      <alignment horizontal="center"/>
    </xf>
    <xf numFmtId="164" fontId="21" fillId="0" borderId="13" xfId="0" applyFont="1" applyFill="1" applyBorder="1" applyAlignment="1">
      <alignment horizontal="center" vertical="center"/>
    </xf>
    <xf numFmtId="164" fontId="0" fillId="0" borderId="12" xfId="0" applyFont="1" applyBorder="1" applyAlignment="1">
      <alignment horizontal="left" wrapText="1"/>
    </xf>
    <xf numFmtId="164" fontId="18" fillId="0" borderId="14" xfId="0" applyFont="1" applyBorder="1" applyAlignment="1">
      <alignment horizontal="center" vertical="center"/>
    </xf>
    <xf numFmtId="164" fontId="18" fillId="0" borderId="14" xfId="0" applyFont="1" applyBorder="1" applyAlignment="1">
      <alignment wrapText="1"/>
    </xf>
    <xf numFmtId="164" fontId="21" fillId="0" borderId="15" xfId="0" applyFont="1" applyFill="1" applyBorder="1" applyAlignment="1">
      <alignment horizontal="center" vertical="center"/>
    </xf>
    <xf numFmtId="164" fontId="18" fillId="0" borderId="16" xfId="0" applyFont="1" applyBorder="1" applyAlignment="1">
      <alignment horizontal="center" vertical="center"/>
    </xf>
    <xf numFmtId="164" fontId="18" fillId="0" borderId="16" xfId="0" applyFont="1" applyBorder="1" applyAlignment="1">
      <alignment vertical="center"/>
    </xf>
    <xf numFmtId="164" fontId="21" fillId="0" borderId="10" xfId="0" applyFont="1" applyFill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/>
    </xf>
    <xf numFmtId="164" fontId="21" fillId="0" borderId="0" xfId="0" applyFont="1" applyFill="1" applyBorder="1" applyAlignment="1">
      <alignment vertical="center" wrapText="1"/>
    </xf>
    <xf numFmtId="164" fontId="21" fillId="0" borderId="0" xfId="0" applyFont="1" applyFill="1" applyBorder="1" applyAlignment="1">
      <alignment horizontal="justify" vertical="center" wrapText="1"/>
    </xf>
    <xf numFmtId="164" fontId="18" fillId="0" borderId="0" xfId="0" applyFont="1" applyFill="1" applyBorder="1" applyAlignment="1">
      <alignment vertical="center" wrapText="1"/>
    </xf>
    <xf numFmtId="164" fontId="19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10" xfId="0" applyFont="1" applyBorder="1" applyAlignment="1">
      <alignment horizontal="center" vertical="center"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25" fillId="0" borderId="0" xfId="0" applyFont="1" applyAlignment="1">
      <alignment/>
    </xf>
    <xf numFmtId="164" fontId="18" fillId="0" borderId="11" xfId="0" applyFont="1" applyFill="1" applyBorder="1" applyAlignment="1">
      <alignment horizontal="center" vertical="center"/>
    </xf>
    <xf numFmtId="165" fontId="18" fillId="0" borderId="11" xfId="0" applyNumberFormat="1" applyFont="1" applyFill="1" applyBorder="1" applyAlignment="1">
      <alignment horizontal="center" vertical="center"/>
    </xf>
    <xf numFmtId="164" fontId="18" fillId="0" borderId="0" xfId="0" applyFont="1" applyFill="1" applyAlignment="1">
      <alignment/>
    </xf>
    <xf numFmtId="164" fontId="18" fillId="0" borderId="12" xfId="0" applyFont="1" applyFill="1" applyBorder="1" applyAlignment="1">
      <alignment horizontal="center" vertical="center"/>
    </xf>
    <xf numFmtId="164" fontId="26" fillId="0" borderId="12" xfId="0" applyFont="1" applyFill="1" applyBorder="1" applyAlignment="1">
      <alignment horizontal="center" vertical="center"/>
    </xf>
    <xf numFmtId="164" fontId="0" fillId="0" borderId="12" xfId="0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0" borderId="13" xfId="0" applyBorder="1" applyAlignment="1">
      <alignment horizontal="center"/>
    </xf>
    <xf numFmtId="164" fontId="27" fillId="0" borderId="12" xfId="0" applyFont="1" applyFill="1" applyBorder="1" applyAlignment="1">
      <alignment horizontal="center" vertical="center"/>
    </xf>
    <xf numFmtId="165" fontId="0" fillId="0" borderId="13" xfId="0" applyNumberFormat="1" applyBorder="1" applyAlignment="1">
      <alignment horizontal="center"/>
    </xf>
    <xf numFmtId="164" fontId="18" fillId="0" borderId="15" xfId="0" applyFont="1" applyBorder="1" applyAlignment="1">
      <alignment horizontal="center" vertical="center"/>
    </xf>
    <xf numFmtId="164" fontId="18" fillId="0" borderId="15" xfId="0" applyFont="1" applyBorder="1" applyAlignment="1">
      <alignment wrapText="1"/>
    </xf>
    <xf numFmtId="165" fontId="18" fillId="0" borderId="15" xfId="0" applyNumberFormat="1" applyFont="1" applyFill="1" applyBorder="1" applyAlignment="1">
      <alignment horizontal="center" vertical="center"/>
    </xf>
    <xf numFmtId="164" fontId="18" fillId="0" borderId="10" xfId="0" applyFont="1" applyBorder="1" applyAlignment="1">
      <alignment horizontal="center" vertical="center"/>
    </xf>
    <xf numFmtId="164" fontId="18" fillId="0" borderId="10" xfId="0" applyFont="1" applyBorder="1" applyAlignment="1">
      <alignment horizontal="left" vertical="center"/>
    </xf>
    <xf numFmtId="165" fontId="21" fillId="0" borderId="10" xfId="0" applyNumberFormat="1" applyFont="1" applyFill="1" applyBorder="1" applyAlignment="1">
      <alignment horizontal="center" vertical="center"/>
    </xf>
    <xf numFmtId="165" fontId="18" fillId="0" borderId="13" xfId="0" applyNumberFormat="1" applyFont="1" applyFill="1" applyBorder="1" applyAlignment="1">
      <alignment horizontal="center" vertical="center"/>
    </xf>
    <xf numFmtId="164" fontId="18" fillId="0" borderId="13" xfId="0" applyFont="1" applyBorder="1" applyAlignment="1">
      <alignment horizontal="center" vertical="center"/>
    </xf>
    <xf numFmtId="164" fontId="21" fillId="0" borderId="0" xfId="0" applyFont="1" applyFill="1" applyBorder="1" applyAlignment="1">
      <alignment wrapText="1"/>
    </xf>
    <xf numFmtId="164" fontId="0" fillId="0" borderId="0" xfId="0" applyFont="1" applyAlignment="1">
      <alignment/>
    </xf>
    <xf numFmtId="164" fontId="21" fillId="0" borderId="0" xfId="0" applyFont="1" applyBorder="1" applyAlignment="1">
      <alignment horizontal="justify" wrapText="1"/>
    </xf>
    <xf numFmtId="164" fontId="18" fillId="0" borderId="0" xfId="0" applyFont="1" applyFill="1" applyBorder="1" applyAlignment="1">
      <alignment horizontal="center" vertical="center" wrapText="1"/>
    </xf>
    <xf numFmtId="164" fontId="21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– Акцентування1" xfId="20"/>
    <cellStyle name="20% – Акцентування2" xfId="21"/>
    <cellStyle name="20% – Акцентування3" xfId="22"/>
    <cellStyle name="20% – Акцентування4" xfId="23"/>
    <cellStyle name="20% – Акцентування5" xfId="24"/>
    <cellStyle name="20% – Акцентування6" xfId="25"/>
    <cellStyle name="40% – Акцентування1" xfId="26"/>
    <cellStyle name="40% – Акцентування2" xfId="27"/>
    <cellStyle name="40% – Акцентування3" xfId="28"/>
    <cellStyle name="40% – Акцентування4" xfId="29"/>
    <cellStyle name="40% – Акцентування5" xfId="30"/>
    <cellStyle name="40% – Акцентування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оганий" xfId="54"/>
    <cellStyle name="Примітка" xfId="55"/>
    <cellStyle name="Підсумок" xfId="56"/>
    <cellStyle name="Результат 1" xfId="57"/>
    <cellStyle name="Середній" xfId="58"/>
    <cellStyle name="Текст попередження" xfId="59"/>
    <cellStyle name="Текст пояснення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="90" zoomScaleNormal="90" workbookViewId="0" topLeftCell="D7">
      <selection activeCell="A23" activeCellId="1" sqref="B14:B15 A23"/>
    </sheetView>
  </sheetViews>
  <sheetFormatPr defaultColWidth="9.140625" defaultRowHeight="12.75"/>
  <cols>
    <col min="1" max="1" width="9.421875" style="0" customWidth="1"/>
    <col min="2" max="2" width="43.7109375" style="0" customWidth="1"/>
    <col min="3" max="3" width="15.57421875" style="0" customWidth="1"/>
    <col min="4" max="4" width="14.57421875" style="0" customWidth="1"/>
    <col min="5" max="5" width="14.7109375" style="0" customWidth="1"/>
    <col min="6" max="6" width="14.8515625" style="0" customWidth="1"/>
    <col min="7" max="7" width="16.28125" style="0" customWidth="1"/>
    <col min="8" max="8" width="16.00390625" style="0" customWidth="1"/>
  </cols>
  <sheetData>
    <row r="1" spans="1:8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1.2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10" ht="106.5" customHeight="1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/>
      <c r="J3" s="6"/>
    </row>
    <row r="4" spans="1:8" s="2" customFormat="1" ht="27.75" customHeight="1">
      <c r="A4" s="7" t="s">
        <v>10</v>
      </c>
      <c r="B4" s="8" t="s">
        <v>11</v>
      </c>
      <c r="C4" s="9">
        <f>C5+C8+C9+C13</f>
        <v>46820.11</v>
      </c>
      <c r="D4" s="10">
        <f>C4/C21</f>
        <v>10.899677573302604</v>
      </c>
      <c r="E4" s="9">
        <f>E5+E8+E9+E13</f>
        <v>185.131</v>
      </c>
      <c r="F4" s="9">
        <f>C4-E4</f>
        <v>46634.979</v>
      </c>
      <c r="G4" s="10">
        <f>F4/C$21</f>
        <v>10.856579250619827</v>
      </c>
      <c r="H4" s="11">
        <f>E4/C$21</f>
        <v>0.04309832268277636</v>
      </c>
    </row>
    <row r="5" spans="1:8" s="2" customFormat="1" ht="15" customHeight="1">
      <c r="A5" s="12" t="s">
        <v>12</v>
      </c>
      <c r="B5" s="13" t="s">
        <v>13</v>
      </c>
      <c r="C5" s="14">
        <f>C6+C7</f>
        <v>24311.68</v>
      </c>
      <c r="D5" s="10">
        <f>C5/C21</f>
        <v>5.659736238665595</v>
      </c>
      <c r="E5" s="14">
        <f>E6+E7</f>
        <v>176.354</v>
      </c>
      <c r="F5" s="9">
        <f>C5-E5</f>
        <v>24135.326</v>
      </c>
      <c r="G5" s="10">
        <f>F5/C$21</f>
        <v>5.618681193327979</v>
      </c>
      <c r="H5" s="11">
        <f>E5/C$21</f>
        <v>0.041055045337616836</v>
      </c>
    </row>
    <row r="6" spans="1:8" ht="15" customHeight="1">
      <c r="A6" s="15" t="s">
        <v>14</v>
      </c>
      <c r="B6" s="16" t="s">
        <v>15</v>
      </c>
      <c r="C6" s="17">
        <v>2479.01</v>
      </c>
      <c r="D6" s="10">
        <f>C6/C21</f>
        <v>0.5771111964707663</v>
      </c>
      <c r="E6" s="18">
        <v>173.114</v>
      </c>
      <c r="F6" s="9">
        <f>C6-E6</f>
        <v>2305.896</v>
      </c>
      <c r="G6" s="10">
        <f>F6/C$21</f>
        <v>0.5368104200859029</v>
      </c>
      <c r="H6" s="11">
        <f>E6/C$21</f>
        <v>0.0403007763848634</v>
      </c>
    </row>
    <row r="7" spans="1:8" ht="15" customHeight="1">
      <c r="A7" s="19" t="s">
        <v>16</v>
      </c>
      <c r="B7" s="20" t="s">
        <v>17</v>
      </c>
      <c r="C7" s="17">
        <v>21832.67</v>
      </c>
      <c r="D7" s="10">
        <f>C7/C$21</f>
        <v>5.082625042194829</v>
      </c>
      <c r="E7" s="21">
        <v>3.24</v>
      </c>
      <c r="F7" s="9">
        <f>C7-E7</f>
        <v>21829.429999999997</v>
      </c>
      <c r="G7" s="10">
        <f>F7/C$21</f>
        <v>5.081870773242075</v>
      </c>
      <c r="H7" s="11">
        <f>E7/C$21</f>
        <v>0.0007542689527534309</v>
      </c>
    </row>
    <row r="8" spans="1:8" s="2" customFormat="1" ht="15" customHeight="1">
      <c r="A8" s="12" t="s">
        <v>18</v>
      </c>
      <c r="B8" s="13" t="s">
        <v>19</v>
      </c>
      <c r="C8" s="14">
        <v>3951.91</v>
      </c>
      <c r="D8" s="10">
        <f>C8/C$21</f>
        <v>0.9200009311962379</v>
      </c>
      <c r="E8" s="22">
        <v>0</v>
      </c>
      <c r="F8" s="9">
        <f>C8-E8</f>
        <v>3951.91</v>
      </c>
      <c r="G8" s="10">
        <f>F8/C$21</f>
        <v>0.9200009311962379</v>
      </c>
      <c r="H8" s="11">
        <f>E8/C$21</f>
        <v>0</v>
      </c>
    </row>
    <row r="9" spans="1:8" s="2" customFormat="1" ht="15" customHeight="1">
      <c r="A9" s="12" t="s">
        <v>20</v>
      </c>
      <c r="B9" s="13" t="s">
        <v>21</v>
      </c>
      <c r="C9" s="14">
        <f>C10+C11+C12</f>
        <v>4385.05</v>
      </c>
      <c r="D9" s="10">
        <f>C9/C$21</f>
        <v>1.0208355158245161</v>
      </c>
      <c r="E9" s="21">
        <f>E10+E11+E12</f>
        <v>0</v>
      </c>
      <c r="F9" s="9">
        <f>C9-E9</f>
        <v>4385.05</v>
      </c>
      <c r="G9" s="10">
        <f>F9/C$21</f>
        <v>1.0208355158245161</v>
      </c>
      <c r="H9" s="11">
        <f>E9/C$21</f>
        <v>0</v>
      </c>
    </row>
    <row r="10" spans="1:8" ht="15" customHeight="1">
      <c r="A10" s="19" t="s">
        <v>22</v>
      </c>
      <c r="B10" s="20" t="s">
        <v>23</v>
      </c>
      <c r="C10" s="17">
        <v>869.42</v>
      </c>
      <c r="D10" s="10">
        <f>C10/C$21</f>
        <v>0.20240015830336044</v>
      </c>
      <c r="E10" s="22">
        <v>0</v>
      </c>
      <c r="F10" s="9">
        <f>C10-E10</f>
        <v>869.42</v>
      </c>
      <c r="G10" s="10">
        <f>F10/C$21</f>
        <v>0.20240015830336044</v>
      </c>
      <c r="H10" s="11">
        <f>E10/C$21</f>
        <v>0</v>
      </c>
    </row>
    <row r="11" spans="1:8" ht="12.75">
      <c r="A11" s="19" t="s">
        <v>24</v>
      </c>
      <c r="B11" s="23" t="s">
        <v>25</v>
      </c>
      <c r="C11" s="17">
        <v>3222.82</v>
      </c>
      <c r="D11" s="10">
        <f>C11/C$21</f>
        <v>0.7502694649113618</v>
      </c>
      <c r="E11" s="22">
        <v>0</v>
      </c>
      <c r="F11" s="9">
        <f>C11-E11</f>
        <v>3222.82</v>
      </c>
      <c r="G11" s="10">
        <f>F11/C$21</f>
        <v>0.7502694649113618</v>
      </c>
      <c r="H11" s="11">
        <f>E11/C$21</f>
        <v>0</v>
      </c>
    </row>
    <row r="12" spans="1:8" ht="15" customHeight="1">
      <c r="A12" s="19" t="s">
        <v>26</v>
      </c>
      <c r="B12" s="20" t="s">
        <v>27</v>
      </c>
      <c r="C12" s="17">
        <v>292.81</v>
      </c>
      <c r="D12" s="10">
        <f>C12/C$21</f>
        <v>0.06816589260979386</v>
      </c>
      <c r="E12" s="21">
        <v>0</v>
      </c>
      <c r="F12" s="9">
        <f>C12-E12</f>
        <v>292.81</v>
      </c>
      <c r="G12" s="10">
        <f>F12/C$21</f>
        <v>0.06816589260979386</v>
      </c>
      <c r="H12" s="11">
        <f>E12/C$21</f>
        <v>0</v>
      </c>
    </row>
    <row r="13" spans="1:8" s="2" customFormat="1" ht="15" customHeight="1">
      <c r="A13" s="12" t="s">
        <v>28</v>
      </c>
      <c r="B13" s="13" t="s">
        <v>29</v>
      </c>
      <c r="C13" s="14">
        <v>14171.47</v>
      </c>
      <c r="D13" s="10">
        <f>C13/C$21</f>
        <v>3.2991048876162536</v>
      </c>
      <c r="E13" s="21">
        <v>8.777</v>
      </c>
      <c r="F13" s="9">
        <f>C13-E13</f>
        <v>14162.693</v>
      </c>
      <c r="G13" s="10">
        <f>F13/C$21</f>
        <v>3.2970616102710943</v>
      </c>
      <c r="H13" s="11">
        <f>E13/C$21</f>
        <v>0.002043277345159525</v>
      </c>
    </row>
    <row r="14" spans="1:8" s="2" customFormat="1" ht="15" customHeight="1">
      <c r="A14" s="12" t="s">
        <v>30</v>
      </c>
      <c r="B14" s="13" t="s">
        <v>31</v>
      </c>
      <c r="C14" s="14">
        <v>2901.1</v>
      </c>
      <c r="D14" s="10">
        <f>C14/C$21</f>
        <v>0.6753733514916599</v>
      </c>
      <c r="E14" s="14">
        <v>0</v>
      </c>
      <c r="F14" s="9">
        <f>C14-E14</f>
        <v>2901.1</v>
      </c>
      <c r="G14" s="10">
        <f>F14/C$21</f>
        <v>0.6753733514916599</v>
      </c>
      <c r="H14" s="11">
        <f>E14/C$21</f>
        <v>0</v>
      </c>
    </row>
    <row r="15" spans="1:8" s="2" customFormat="1" ht="15" customHeight="1">
      <c r="A15" s="12" t="s">
        <v>32</v>
      </c>
      <c r="B15" s="13" t="s">
        <v>33</v>
      </c>
      <c r="C15" s="14">
        <v>1763.18</v>
      </c>
      <c r="D15" s="10">
        <f>C15/C$21</f>
        <v>0.41046664571475133</v>
      </c>
      <c r="E15" s="14">
        <v>0</v>
      </c>
      <c r="F15" s="9">
        <f>C15-E15</f>
        <v>1763.18</v>
      </c>
      <c r="G15" s="10">
        <f>F15/C$21</f>
        <v>0.41046664571475133</v>
      </c>
      <c r="H15" s="11">
        <f>E15/C$21</f>
        <v>0</v>
      </c>
    </row>
    <row r="16" spans="1:8" s="2" customFormat="1" ht="15" customHeight="1">
      <c r="A16" s="12">
        <v>4</v>
      </c>
      <c r="B16" s="13" t="s">
        <v>34</v>
      </c>
      <c r="C16" s="14">
        <v>0</v>
      </c>
      <c r="D16" s="10">
        <f>C16/C$21</f>
        <v>0</v>
      </c>
      <c r="E16" s="14">
        <v>0</v>
      </c>
      <c r="F16" s="9">
        <f>C16-E16</f>
        <v>0</v>
      </c>
      <c r="G16" s="10">
        <f>F16/C$21</f>
        <v>0</v>
      </c>
      <c r="H16" s="11">
        <f>E16/C$21</f>
        <v>0</v>
      </c>
    </row>
    <row r="17" spans="1:8" s="2" customFormat="1" ht="15" customHeight="1">
      <c r="A17" s="12" t="s">
        <v>35</v>
      </c>
      <c r="B17" s="13" t="s">
        <v>36</v>
      </c>
      <c r="C17" s="14">
        <v>176.81</v>
      </c>
      <c r="D17" s="10">
        <f>C17/C$21</f>
        <v>0.0411612017087451</v>
      </c>
      <c r="E17" s="14">
        <v>0</v>
      </c>
      <c r="F17" s="9">
        <f>C17-E17</f>
        <v>176.81</v>
      </c>
      <c r="G17" s="10">
        <f>F17/C$21</f>
        <v>0.0411612017087451</v>
      </c>
      <c r="H17" s="11">
        <f>E17/C$21</f>
        <v>0</v>
      </c>
    </row>
    <row r="18" spans="1:8" s="2" customFormat="1" ht="15" customHeight="1">
      <c r="A18" s="12" t="s">
        <v>37</v>
      </c>
      <c r="B18" s="13" t="s">
        <v>38</v>
      </c>
      <c r="C18" s="14">
        <f>C4+C14+C15+C17</f>
        <v>51661.2</v>
      </c>
      <c r="D18" s="10">
        <f>C18/C$21</f>
        <v>12.026678772217759</v>
      </c>
      <c r="E18" s="14">
        <f>E4+E14+E15</f>
        <v>185.131</v>
      </c>
      <c r="F18" s="9">
        <f>C18-E18</f>
        <v>51476.068999999996</v>
      </c>
      <c r="G18" s="10">
        <f>F18/C$21</f>
        <v>11.983580449534982</v>
      </c>
      <c r="H18" s="11">
        <f>E18/C$21</f>
        <v>0.04309832268277636</v>
      </c>
    </row>
    <row r="19" spans="1:8" s="2" customFormat="1" ht="15" customHeight="1">
      <c r="A19" s="12" t="s">
        <v>39</v>
      </c>
      <c r="B19" s="13" t="s">
        <v>40</v>
      </c>
      <c r="C19" s="14">
        <v>2019.07</v>
      </c>
      <c r="D19" s="10">
        <f>C19/C$21</f>
        <v>0.4700375970481079</v>
      </c>
      <c r="E19" s="14">
        <v>0</v>
      </c>
      <c r="F19" s="9">
        <f>C19-E19</f>
        <v>2019.07</v>
      </c>
      <c r="G19" s="10">
        <f>F19/C$21</f>
        <v>0.4700375970481079</v>
      </c>
      <c r="H19" s="11">
        <f>E19/C$21</f>
        <v>0</v>
      </c>
    </row>
    <row r="20" spans="1:8" s="2" customFormat="1" ht="12.75">
      <c r="A20" s="24" t="s">
        <v>41</v>
      </c>
      <c r="B20" s="25" t="s">
        <v>42</v>
      </c>
      <c r="C20" s="26">
        <f>C18+C19</f>
        <v>53680.27</v>
      </c>
      <c r="D20" s="10">
        <f>C20/C$21</f>
        <v>12.496716369265867</v>
      </c>
      <c r="E20" s="26">
        <f>E18+E19</f>
        <v>185.131</v>
      </c>
      <c r="F20" s="9">
        <f>C20-E20</f>
        <v>53495.138999999996</v>
      </c>
      <c r="G20" s="10">
        <f>F20/C$21</f>
        <v>12.45361804658309</v>
      </c>
      <c r="H20" s="11">
        <f>E20/C$21</f>
        <v>0.04309832268277636</v>
      </c>
    </row>
    <row r="21" spans="1:8" s="2" customFormat="1" ht="14.25" customHeight="1">
      <c r="A21" s="27" t="s">
        <v>43</v>
      </c>
      <c r="B21" s="28" t="s">
        <v>44</v>
      </c>
      <c r="C21" s="29">
        <v>4295.55</v>
      </c>
      <c r="D21" s="30"/>
      <c r="E21" s="30"/>
      <c r="F21" s="30"/>
      <c r="G21" s="30"/>
      <c r="H21" s="30"/>
    </row>
    <row r="22" spans="1:8" ht="35.25" customHeight="1">
      <c r="A22" s="31" t="s">
        <v>45</v>
      </c>
      <c r="B22" s="31"/>
      <c r="C22" s="31"/>
      <c r="D22" s="31"/>
      <c r="E22" s="31"/>
      <c r="F22" s="31"/>
      <c r="G22" s="31"/>
      <c r="H22" s="31"/>
    </row>
    <row r="23" spans="1:8" ht="52.5" customHeight="1">
      <c r="A23" s="32" t="s">
        <v>46</v>
      </c>
      <c r="B23" s="32"/>
      <c r="C23" s="32"/>
      <c r="D23" s="32"/>
      <c r="E23" s="32"/>
      <c r="F23" s="32"/>
      <c r="G23" s="32"/>
      <c r="H23" s="32"/>
    </row>
    <row r="24" spans="1:8" ht="15" customHeight="1">
      <c r="A24" s="31"/>
      <c r="B24" s="33"/>
      <c r="C24" s="33"/>
      <c r="D24" s="33"/>
      <c r="E24" s="33"/>
      <c r="F24" s="33"/>
      <c r="G24" s="33"/>
      <c r="H24" s="33"/>
    </row>
    <row r="25" spans="2:7" s="2" customFormat="1" ht="18" customHeight="1">
      <c r="B25" s="2" t="s">
        <v>47</v>
      </c>
      <c r="C25" s="34"/>
      <c r="D25" s="34"/>
      <c r="E25" s="34"/>
      <c r="F25" s="34"/>
      <c r="G25" s="2" t="s">
        <v>48</v>
      </c>
    </row>
    <row r="26" spans="2:6" ht="12.75">
      <c r="B26" s="35"/>
      <c r="C26" s="35"/>
      <c r="D26" s="35"/>
      <c r="E26" s="35"/>
      <c r="F26" s="35"/>
    </row>
    <row r="27" spans="2:7" s="2" customFormat="1" ht="12.75">
      <c r="B27" s="2" t="s">
        <v>49</v>
      </c>
      <c r="G27" s="2" t="s">
        <v>50</v>
      </c>
    </row>
    <row r="28" spans="2:6" ht="12.75">
      <c r="B28" s="35"/>
      <c r="C28" s="35"/>
      <c r="D28" s="35"/>
      <c r="E28" s="35"/>
      <c r="F28" s="35"/>
    </row>
  </sheetData>
  <sheetProtection selectLockedCells="1" selectUnlockedCells="1"/>
  <mergeCells count="4">
    <mergeCell ref="A1:H1"/>
    <mergeCell ref="A2:H2"/>
    <mergeCell ref="A22:H22"/>
    <mergeCell ref="A23:H23"/>
  </mergeCells>
  <printOptions/>
  <pageMargins left="0.9791666666666666" right="0.7479166666666667" top="0.9840277777777777" bottom="0.4666666666666667" header="0.5118055555555555" footer="0.5118055555555555"/>
  <pageSetup horizontalDpi="300" verticalDpi="3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90" zoomScaleNormal="90" workbookViewId="0" topLeftCell="A1">
      <selection activeCell="B14" sqref="B14:B15"/>
    </sheetView>
  </sheetViews>
  <sheetFormatPr defaultColWidth="9.140625" defaultRowHeight="12.75"/>
  <cols>
    <col min="1" max="1" width="7.28125" style="0" customWidth="1"/>
    <col min="2" max="2" width="42.140625" style="0" customWidth="1"/>
    <col min="3" max="3" width="15.7109375" style="0" customWidth="1"/>
    <col min="4" max="5" width="13.57421875" style="0" customWidth="1"/>
    <col min="6" max="6" width="14.57421875" style="0" customWidth="1"/>
    <col min="7" max="7" width="15.140625" style="0" customWidth="1"/>
    <col min="8" max="8" width="15.28125" style="0" customWidth="1"/>
  </cols>
  <sheetData>
    <row r="1" spans="1:8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5.75" customHeight="1">
      <c r="A2" s="1" t="s">
        <v>51</v>
      </c>
      <c r="B2" s="1"/>
      <c r="C2" s="1"/>
      <c r="D2" s="1"/>
      <c r="E2" s="1"/>
      <c r="F2" s="1"/>
      <c r="G2" s="1"/>
      <c r="H2" s="1"/>
    </row>
    <row r="3" spans="1:10" s="39" customFormat="1" ht="80.25" customHeight="1">
      <c r="A3" s="36" t="s">
        <v>2</v>
      </c>
      <c r="B3" s="37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8"/>
      <c r="J3" s="38"/>
    </row>
    <row r="4" spans="1:11" s="2" customFormat="1" ht="27.75" customHeight="1">
      <c r="A4" s="7" t="s">
        <v>10</v>
      </c>
      <c r="B4" s="8" t="s">
        <v>52</v>
      </c>
      <c r="C4" s="40">
        <f>C5+C8+C9+C13</f>
        <v>24209.84</v>
      </c>
      <c r="D4" s="41">
        <f>C4/C$21</f>
        <v>7.952436168220922</v>
      </c>
      <c r="E4" s="40">
        <f>E5+E8+E9+E13</f>
        <v>932.11</v>
      </c>
      <c r="F4" s="40">
        <f>C4-E4</f>
        <v>23277.73</v>
      </c>
      <c r="G4" s="41">
        <f>F4/C$21</f>
        <v>7.646257140323158</v>
      </c>
      <c r="H4" s="41">
        <f>E4/C$21</f>
        <v>0.3061790278977641</v>
      </c>
      <c r="I4" s="42"/>
      <c r="J4" s="42"/>
      <c r="K4" s="42"/>
    </row>
    <row r="5" spans="1:11" s="2" customFormat="1" ht="12.75">
      <c r="A5" s="12" t="s">
        <v>12</v>
      </c>
      <c r="B5" s="13" t="s">
        <v>13</v>
      </c>
      <c r="C5" s="43">
        <f>C6+C7</f>
        <v>6455.290000000001</v>
      </c>
      <c r="D5" s="41">
        <f>C5/C$21</f>
        <v>2.120430439538421</v>
      </c>
      <c r="E5" s="44">
        <f>E6+E7</f>
        <v>932.11</v>
      </c>
      <c r="F5" s="40">
        <f>C5-E5</f>
        <v>5523.180000000001</v>
      </c>
      <c r="G5" s="41">
        <f>F5/C$21</f>
        <v>1.814251411640657</v>
      </c>
      <c r="H5" s="41">
        <f>E5/C$21</f>
        <v>0.3061790278977641</v>
      </c>
      <c r="I5" s="42"/>
      <c r="J5" s="42"/>
      <c r="K5" s="42"/>
    </row>
    <row r="6" spans="1:11" ht="12.75">
      <c r="A6" s="15" t="s">
        <v>14</v>
      </c>
      <c r="B6" s="16" t="s">
        <v>15</v>
      </c>
      <c r="C6" s="45">
        <v>5187.77</v>
      </c>
      <c r="D6" s="41">
        <f>C6/C$21</f>
        <v>1.7040761021308468</v>
      </c>
      <c r="E6" s="44">
        <v>932.11</v>
      </c>
      <c r="F6" s="40">
        <f>C6-E6</f>
        <v>4255.660000000001</v>
      </c>
      <c r="G6" s="41">
        <f>F6/C$21</f>
        <v>1.3978970742330827</v>
      </c>
      <c r="H6" s="41">
        <f>E6/C$21</f>
        <v>0.3061790278977641</v>
      </c>
      <c r="I6" s="46"/>
      <c r="J6" s="46"/>
      <c r="K6" s="46"/>
    </row>
    <row r="7" spans="1:11" ht="12.75">
      <c r="A7" s="19" t="s">
        <v>16</v>
      </c>
      <c r="B7" s="20" t="s">
        <v>17</v>
      </c>
      <c r="C7" s="45">
        <v>1267.52</v>
      </c>
      <c r="D7" s="41">
        <f>C7/C$21</f>
        <v>0.4163543374075741</v>
      </c>
      <c r="E7" s="44">
        <v>0</v>
      </c>
      <c r="F7" s="40">
        <f>C7-E7</f>
        <v>1267.52</v>
      </c>
      <c r="G7" s="41">
        <f>F7/C$21</f>
        <v>0.4163543374075741</v>
      </c>
      <c r="H7" s="41">
        <f>E7/C$21</f>
        <v>0</v>
      </c>
      <c r="I7" s="46"/>
      <c r="J7" s="46"/>
      <c r="K7" s="46"/>
    </row>
    <row r="8" spans="1:11" s="2" customFormat="1" ht="12.75">
      <c r="A8" s="12" t="s">
        <v>18</v>
      </c>
      <c r="B8" s="13" t="s">
        <v>19</v>
      </c>
      <c r="C8" s="43">
        <v>4515.8</v>
      </c>
      <c r="D8" s="41">
        <f>C8/C$21</f>
        <v>1.4833477316848043</v>
      </c>
      <c r="E8" s="47">
        <v>0</v>
      </c>
      <c r="F8" s="40">
        <f>C8-E8</f>
        <v>4515.8</v>
      </c>
      <c r="G8" s="41">
        <f>F8/C$21</f>
        <v>1.4833477316848043</v>
      </c>
      <c r="H8" s="41">
        <f>E8/C$21</f>
        <v>0</v>
      </c>
      <c r="I8" s="42"/>
      <c r="J8" s="42"/>
      <c r="K8" s="42"/>
    </row>
    <row r="9" spans="1:11" s="2" customFormat="1" ht="12.75">
      <c r="A9" s="12" t="s">
        <v>20</v>
      </c>
      <c r="B9" s="13" t="s">
        <v>21</v>
      </c>
      <c r="C9" s="43">
        <f>C10+C11+C12</f>
        <v>4016.36</v>
      </c>
      <c r="D9" s="41">
        <f>C9/C$21</f>
        <v>1.3192919295871341</v>
      </c>
      <c r="E9" s="43">
        <v>0</v>
      </c>
      <c r="F9" s="40">
        <f>C9-E9</f>
        <v>4016.36</v>
      </c>
      <c r="G9" s="41">
        <f>F9/C$21</f>
        <v>1.3192919295871341</v>
      </c>
      <c r="H9" s="41">
        <f>E9/C$21</f>
        <v>0</v>
      </c>
      <c r="I9" s="42"/>
      <c r="J9" s="42"/>
      <c r="K9" s="42"/>
    </row>
    <row r="10" spans="1:11" ht="12.75">
      <c r="A10" s="19" t="s">
        <v>22</v>
      </c>
      <c r="B10" s="20" t="s">
        <v>23</v>
      </c>
      <c r="C10" s="45">
        <v>993.48</v>
      </c>
      <c r="D10" s="41">
        <f>C10/C$21</f>
        <v>0.32633781488866187</v>
      </c>
      <c r="E10" s="47">
        <v>0</v>
      </c>
      <c r="F10" s="40">
        <f>C10-E10</f>
        <v>993.48</v>
      </c>
      <c r="G10" s="41">
        <f>F10/C$21</f>
        <v>0.32633781488866187</v>
      </c>
      <c r="H10" s="41">
        <f>E10/C$21</f>
        <v>0</v>
      </c>
      <c r="I10" s="46"/>
      <c r="J10" s="46"/>
      <c r="K10" s="46"/>
    </row>
    <row r="11" spans="1:11" ht="12.75">
      <c r="A11" s="19" t="s">
        <v>24</v>
      </c>
      <c r="B11" s="23" t="s">
        <v>25</v>
      </c>
      <c r="C11" s="45">
        <v>2631.48</v>
      </c>
      <c r="D11" s="41">
        <f>C11/C$21</f>
        <v>0.864387237914418</v>
      </c>
      <c r="E11" s="44">
        <v>0</v>
      </c>
      <c r="F11" s="40">
        <f>C11-E11</f>
        <v>2631.48</v>
      </c>
      <c r="G11" s="41">
        <f>F11/C$21</f>
        <v>0.864387237914418</v>
      </c>
      <c r="H11" s="41">
        <f>E11/C$21</f>
        <v>0</v>
      </c>
      <c r="I11" s="46"/>
      <c r="J11" s="46"/>
      <c r="K11" s="46"/>
    </row>
    <row r="12" spans="1:11" ht="12.75">
      <c r="A12" s="19" t="s">
        <v>26</v>
      </c>
      <c r="B12" s="20" t="s">
        <v>27</v>
      </c>
      <c r="C12" s="45">
        <v>391.4</v>
      </c>
      <c r="D12" s="41">
        <f>C12/C$21</f>
        <v>0.1285668767840543</v>
      </c>
      <c r="E12" s="47">
        <v>0</v>
      </c>
      <c r="F12" s="40">
        <f>C12-E12</f>
        <v>391.4</v>
      </c>
      <c r="G12" s="41">
        <f>F12/C$21</f>
        <v>0.1285668767840543</v>
      </c>
      <c r="H12" s="41">
        <f>E12/C$21</f>
        <v>0</v>
      </c>
      <c r="I12" s="46"/>
      <c r="J12" s="46"/>
      <c r="K12" s="46"/>
    </row>
    <row r="13" spans="1:11" s="2" customFormat="1" ht="12.75">
      <c r="A13" s="12" t="s">
        <v>28</v>
      </c>
      <c r="B13" s="13" t="s">
        <v>29</v>
      </c>
      <c r="C13" s="43">
        <v>9222.39</v>
      </c>
      <c r="D13" s="41">
        <f>C13/C$21</f>
        <v>3.029366067410563</v>
      </c>
      <c r="E13" s="48">
        <v>0</v>
      </c>
      <c r="F13" s="40">
        <f>C13-E13</f>
        <v>9222.39</v>
      </c>
      <c r="G13" s="41">
        <f>F13/C$21</f>
        <v>3.029366067410563</v>
      </c>
      <c r="H13" s="41">
        <f>E13/C$21</f>
        <v>0</v>
      </c>
      <c r="I13" s="42"/>
      <c r="J13" s="42"/>
      <c r="K13" s="42"/>
    </row>
    <row r="14" spans="1:11" s="2" customFormat="1" ht="12.75">
      <c r="A14" s="12" t="s">
        <v>30</v>
      </c>
      <c r="B14" s="13" t="s">
        <v>31</v>
      </c>
      <c r="C14" s="43">
        <v>1500.11</v>
      </c>
      <c r="D14" s="41">
        <f>C14/C$21</f>
        <v>0.492755384600224</v>
      </c>
      <c r="E14" s="48">
        <v>0</v>
      </c>
      <c r="F14" s="40">
        <f>C14-E14</f>
        <v>1500.11</v>
      </c>
      <c r="G14" s="41">
        <f>F14/C$21</f>
        <v>0.492755384600224</v>
      </c>
      <c r="H14" s="41">
        <f>E14/C$21</f>
        <v>0</v>
      </c>
      <c r="I14" s="42"/>
      <c r="J14" s="42"/>
      <c r="K14" s="42"/>
    </row>
    <row r="15" spans="1:11" s="2" customFormat="1" ht="12.75">
      <c r="A15" s="12" t="s">
        <v>32</v>
      </c>
      <c r="B15" s="13" t="s">
        <v>33</v>
      </c>
      <c r="C15" s="43">
        <v>869.4</v>
      </c>
      <c r="D15" s="41">
        <f>C15/C$21</f>
        <v>0.285580078375209</v>
      </c>
      <c r="E15" s="48">
        <v>0</v>
      </c>
      <c r="F15" s="40">
        <f>C15-E15</f>
        <v>869.4</v>
      </c>
      <c r="G15" s="41">
        <f>F15/C$21</f>
        <v>0.285580078375209</v>
      </c>
      <c r="H15" s="41">
        <f>E15/C$21</f>
        <v>0</v>
      </c>
      <c r="I15" s="42"/>
      <c r="J15" s="42"/>
      <c r="K15" s="42"/>
    </row>
    <row r="16" spans="1:11" s="2" customFormat="1" ht="12.75">
      <c r="A16" s="12" t="s">
        <v>53</v>
      </c>
      <c r="B16" s="13" t="s">
        <v>34</v>
      </c>
      <c r="C16" s="43">
        <v>0</v>
      </c>
      <c r="D16" s="41">
        <f>C16/C$21</f>
        <v>0</v>
      </c>
      <c r="E16" s="48">
        <v>0</v>
      </c>
      <c r="F16" s="40">
        <f>C16-E16</f>
        <v>0</v>
      </c>
      <c r="G16" s="41">
        <f>F16/C$21</f>
        <v>0</v>
      </c>
      <c r="H16" s="41">
        <f>E16/C$21</f>
        <v>0</v>
      </c>
      <c r="I16" s="42"/>
      <c r="J16" s="42"/>
      <c r="K16" s="42"/>
    </row>
    <row r="17" spans="1:11" s="2" customFormat="1" ht="12.75">
      <c r="A17" s="12" t="s">
        <v>35</v>
      </c>
      <c r="B17" s="13" t="s">
        <v>36</v>
      </c>
      <c r="C17" s="43">
        <v>91.42</v>
      </c>
      <c r="D17" s="41">
        <f>C17/C$21</f>
        <v>0.03002959600306143</v>
      </c>
      <c r="E17" s="48">
        <v>0</v>
      </c>
      <c r="F17" s="40">
        <f>C17-E17</f>
        <v>91.42</v>
      </c>
      <c r="G17" s="41">
        <f>F17/C$21</f>
        <v>0.03002959600306143</v>
      </c>
      <c r="H17" s="41">
        <f>E17/C$21</f>
        <v>0</v>
      </c>
      <c r="I17" s="42"/>
      <c r="J17" s="42"/>
      <c r="K17" s="42"/>
    </row>
    <row r="18" spans="1:11" s="2" customFormat="1" ht="12.75">
      <c r="A18" s="12" t="s">
        <v>37</v>
      </c>
      <c r="B18" s="13" t="s">
        <v>38</v>
      </c>
      <c r="C18" s="43">
        <f>C4+C14+C15+C16+C17</f>
        <v>26670.77</v>
      </c>
      <c r="D18" s="41">
        <f>C18/C$21</f>
        <v>8.760801227199417</v>
      </c>
      <c r="E18" s="43">
        <f>E4+E14+E15+E16+E17</f>
        <v>932.11</v>
      </c>
      <c r="F18" s="40">
        <f>C18-E18</f>
        <v>25738.66</v>
      </c>
      <c r="G18" s="41">
        <f>F18/C$21</f>
        <v>8.454622199301653</v>
      </c>
      <c r="H18" s="41">
        <f>E18/C$21</f>
        <v>0.3061790278977641</v>
      </c>
      <c r="I18" s="42"/>
      <c r="J18" s="42"/>
      <c r="K18" s="42"/>
    </row>
    <row r="19" spans="1:11" s="2" customFormat="1" ht="12.75">
      <c r="A19" s="12" t="s">
        <v>39</v>
      </c>
      <c r="B19" s="13" t="s">
        <v>40</v>
      </c>
      <c r="C19" s="43">
        <v>1072.64</v>
      </c>
      <c r="D19" s="41">
        <f>C19/C$21</f>
        <v>0.35234025220656107</v>
      </c>
      <c r="E19" s="49">
        <v>0</v>
      </c>
      <c r="F19" s="40">
        <f>C19-E19</f>
        <v>1072.64</v>
      </c>
      <c r="G19" s="41">
        <f>F19/C$21</f>
        <v>0.35234025220656107</v>
      </c>
      <c r="H19" s="41">
        <f>E19/C$21</f>
        <v>0</v>
      </c>
      <c r="I19" s="42"/>
      <c r="J19" s="42"/>
      <c r="K19" s="42"/>
    </row>
    <row r="20" spans="1:11" s="2" customFormat="1" ht="12.75">
      <c r="A20" s="50" t="s">
        <v>41</v>
      </c>
      <c r="B20" s="51" t="s">
        <v>42</v>
      </c>
      <c r="C20" s="26">
        <f>C18+C19</f>
        <v>27743.41</v>
      </c>
      <c r="D20" s="41">
        <f>C20/C$21</f>
        <v>9.113141479405979</v>
      </c>
      <c r="E20" s="52">
        <f>E18+E19</f>
        <v>932.11</v>
      </c>
      <c r="F20" s="40">
        <f>C20-E20</f>
        <v>26811.3</v>
      </c>
      <c r="G20" s="10">
        <v>8.8</v>
      </c>
      <c r="H20" s="41">
        <f>E20/C$21</f>
        <v>0.3061790278977641</v>
      </c>
      <c r="I20" s="42"/>
      <c r="J20" s="42"/>
      <c r="K20" s="42"/>
    </row>
    <row r="21" spans="1:8" s="2" customFormat="1" ht="16.5" customHeight="1">
      <c r="A21" s="53" t="s">
        <v>43</v>
      </c>
      <c r="B21" s="54" t="s">
        <v>54</v>
      </c>
      <c r="C21" s="55">
        <v>3044.33</v>
      </c>
      <c r="D21" s="56"/>
      <c r="E21" s="57"/>
      <c r="F21" s="57"/>
      <c r="G21" s="57"/>
      <c r="H21" s="57"/>
    </row>
    <row r="22" spans="1:8" ht="35.25" customHeight="1">
      <c r="A22" s="58" t="s">
        <v>55</v>
      </c>
      <c r="B22" s="58"/>
      <c r="C22" s="58"/>
      <c r="D22" s="58"/>
      <c r="E22" s="58"/>
      <c r="F22" s="58"/>
      <c r="G22" s="58"/>
      <c r="H22" s="58"/>
    </row>
    <row r="23" spans="1:8" s="59" customFormat="1" ht="12.75" customHeight="1">
      <c r="A23"/>
      <c r="B23"/>
      <c r="C23"/>
      <c r="D23"/>
      <c r="E23"/>
      <c r="F23"/>
      <c r="G23"/>
      <c r="H23"/>
    </row>
    <row r="24" spans="1:8" s="59" customFormat="1" ht="26.25" customHeight="1">
      <c r="A24" s="60" t="s">
        <v>56</v>
      </c>
      <c r="B24" s="60"/>
      <c r="C24" s="60"/>
      <c r="D24" s="60"/>
      <c r="E24" s="60"/>
      <c r="F24" s="60"/>
      <c r="G24" s="60"/>
      <c r="H24" s="60"/>
    </row>
    <row r="25" s="61" customFormat="1" ht="12" customHeight="1"/>
    <row r="26" s="61" customFormat="1" ht="12" customHeight="1"/>
    <row r="27" spans="2:7" s="2" customFormat="1" ht="12.75">
      <c r="B27" s="62" t="s">
        <v>47</v>
      </c>
      <c r="C27" s="34"/>
      <c r="D27" s="34"/>
      <c r="E27" s="34"/>
      <c r="F27" s="34"/>
      <c r="G27" s="2" t="s">
        <v>48</v>
      </c>
    </row>
    <row r="28" spans="2:6" ht="12.75">
      <c r="B28" s="35"/>
      <c r="C28" s="35"/>
      <c r="D28" s="35"/>
      <c r="E28" s="35"/>
      <c r="F28" s="35"/>
    </row>
    <row r="29" spans="2:7" s="2" customFormat="1" ht="12.75">
      <c r="B29" s="2" t="s">
        <v>49</v>
      </c>
      <c r="G29" s="2" t="s">
        <v>50</v>
      </c>
    </row>
    <row r="30" spans="2:6" ht="12.75">
      <c r="B30" s="35"/>
      <c r="C30" s="35"/>
      <c r="D30" s="35"/>
      <c r="E30" s="35"/>
      <c r="F30" s="35"/>
    </row>
  </sheetData>
  <sheetProtection selectLockedCells="1" selectUnlockedCells="1"/>
  <mergeCells count="5">
    <mergeCell ref="A1:H1"/>
    <mergeCell ref="A2:H2"/>
    <mergeCell ref="A22:H22"/>
    <mergeCell ref="A24:H24"/>
    <mergeCell ref="A25:H25"/>
  </mergeCells>
  <printOptions/>
  <pageMargins left="0.75" right="0.75" top="1" bottom="0.4888888888888889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2019-07-08T11:28:22Z</cp:lastPrinted>
  <dcterms:created xsi:type="dcterms:W3CDTF">1996-10-08T23:32:33Z</dcterms:created>
  <dcterms:modified xsi:type="dcterms:W3CDTF">2019-07-08T11:36:32Z</dcterms:modified>
  <cp:category/>
  <cp:version/>
  <cp:contentType/>
  <cp:contentStatus/>
  <cp:revision>128</cp:revision>
</cp:coreProperties>
</file>