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1" activeTab="0"/>
  </bookViews>
  <sheets>
    <sheet name="4" sheetId="1" r:id="rId1"/>
  </sheets>
  <definedNames>
    <definedName name="Excel_BuiltIn_Print_Area_1">#REF!</definedName>
    <definedName name="Excel_BuiltIn_Print_Area_2">'4'!$A$1:$U$121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<sst xmlns="http://schemas.openxmlformats.org/spreadsheetml/2006/main" count="242" uniqueCount="214">
  <si>
    <t>Додаток 4 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</si>
  <si>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>ПОГОДЖЕНО</t>
  </si>
  <si>
    <t xml:space="preserve">ЗАТВЕРДЖЕНО                         </t>
  </si>
  <si>
    <r>
      <t xml:space="preserve">рішенням </t>
    </r>
    <r>
      <rPr>
        <b/>
        <u val="single"/>
        <sz val="10"/>
        <color indexed="8"/>
        <rFont val="Times New Roman"/>
        <family val="1"/>
      </rPr>
      <t>Чорноморської міської ради Одеської області</t>
    </r>
  </si>
  <si>
    <t xml:space="preserve"> Директор   КП «Чорноморськводоканал»</t>
  </si>
  <si>
    <t xml:space="preserve">          (найменування органу місцевого самоврядування)</t>
  </si>
  <si>
    <t>(посадова особа ліцензіата)</t>
  </si>
  <si>
    <t>Від _______________2020 року № ________</t>
  </si>
  <si>
    <r>
      <t>__________________</t>
    </r>
    <r>
      <rPr>
        <b/>
        <u val="single"/>
        <sz val="10.5"/>
        <rFont val="Times New Roman"/>
        <family val="1"/>
      </rPr>
      <t>В.Г.Бондаренко</t>
    </r>
  </si>
  <si>
    <t>М.П.</t>
  </si>
  <si>
    <t>(підпис)</t>
  </si>
  <si>
    <t>(П.І.Б.)</t>
  </si>
  <si>
    <t>"____"_______________ 2020 року</t>
  </si>
  <si>
    <t>Фінансовий план використання коштів для  виконання  інвестиційної програми на 2020 рік</t>
  </si>
  <si>
    <t>КП “Чорноморськводоканал”</t>
  </si>
  <si>
    <t xml:space="preserve">(найменування ліцензіата) 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</si>
  <si>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</si>
  <si>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</si>
  <si>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</si>
  <si>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грн. (без ПДВ)</t>
  </si>
  <si>
    <t xml:space="preserve"> За способом виконання, тис. грн. (без ПДВ)</t>
  </si>
  <si>
    <t>Графік здійснення заходів та використання коштів на планований та прогнозний періоди тис. грн. (без ПДВ)</t>
  </si>
  <si>
    <t>Строк окупності (місяців)**</t>
  </si>
  <si>
    <t xml:space="preserve">№ аркуша обґрунтовуючих матеріалів </t>
  </si>
  <si>
    <t>Економія паливно-енергетичних ресурсів (кВт/год/прогнозний період)</t>
  </si>
  <si>
    <t>Економія фонду заробітної плати, (тис. грн./прогнозний період)</t>
  </si>
  <si>
    <t>Економічний ефект  (тис. грн.)***</t>
  </si>
  <si>
    <t xml:space="preserve">загальна сума </t>
  </si>
  <si>
    <t>з урахуванням:</t>
  </si>
  <si>
    <t>госпо-      дарський  (вартість    матеріаль-них ресурсів)</t>
  </si>
  <si>
    <t>підряд-  ний</t>
  </si>
  <si>
    <t>планова-ний період</t>
  </si>
  <si>
    <t>прогнозний період</t>
  </si>
  <si>
    <t>аморти-   заційні відраху-   вання</t>
  </si>
  <si>
    <t>виробничі інвестиції з прибутку</t>
  </si>
  <si>
    <t>позичко-ві кошти</t>
  </si>
  <si>
    <t>інші залучені кошти, з них:</t>
  </si>
  <si>
    <t>бюджетні кошти (не підлягають повернен-ню)</t>
  </si>
  <si>
    <t>підлягають поверненню</t>
  </si>
  <si>
    <t xml:space="preserve"> не підлягають поверненню </t>
  </si>
  <si>
    <t>Плано-ваний період + 1</t>
  </si>
  <si>
    <t>плано-ваний період + n*</t>
  </si>
  <si>
    <t>І</t>
  </si>
  <si>
    <t>ВОДОПОСТАЧАННЯ</t>
  </si>
  <si>
    <t xml:space="preserve"> 1.1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</si>
  <si>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водопостачання (звільняється від оподаткування згідно з пунктом 154.9 статті 154 Податкового кодексу України), з урахуванням:</t>
    </r>
  </si>
  <si>
    <t xml:space="preserve">  1.1.1</t>
  </si>
  <si>
    <t>Заходи зі зниження питомих витрат, а також втрат ресурсів,  з них:</t>
  </si>
  <si>
    <t>Усього за підпунктом 1.1.1</t>
  </si>
  <si>
    <t>1.1.2</t>
  </si>
  <si>
    <t>Заходи щодо забезпечення технологічного та/або комерційного обліку ресурсів, з них:</t>
  </si>
  <si>
    <t>Усього за підпунктом 1.1.2</t>
  </si>
  <si>
    <t>1.1.3</t>
  </si>
  <si>
    <t>Заходи щодо зменшення обсягу витрат води на технологічні потреби, з них:</t>
  </si>
  <si>
    <t>Усього за підпунктом 1.1.3</t>
  </si>
  <si>
    <t>1.1.4</t>
  </si>
  <si>
    <t>Заходи щодо підвищення якості послуг з централізованого водопостачання, з них.:</t>
  </si>
  <si>
    <t>Усього за підпунктом 1.1.4</t>
  </si>
  <si>
    <t xml:space="preserve">  1.1.5</t>
  </si>
  <si>
    <t>Заходи щодо підвищення екологічної безпеки та охорони навколишнього середовища, з них:</t>
  </si>
  <si>
    <t>Усього за підпунктом 1.1.5</t>
  </si>
  <si>
    <t>1.1.6</t>
  </si>
  <si>
    <t>Інші заходи,з них:</t>
  </si>
  <si>
    <t>Усього за підпунктом 1.1.6</t>
  </si>
  <si>
    <t>Усього за пунктом 1.1</t>
  </si>
  <si>
    <t>1.2</t>
  </si>
  <si>
    <t xml:space="preserve">Інші заходи (не звільняється від оподаткування згідно з пунктом 154.9 статті 154 Податкового кодексу України), з них:   </t>
  </si>
  <si>
    <t>1.2.1</t>
  </si>
  <si>
    <t>Заходи зі зниження питомих витрат, а також втрат ресурсів, з них:</t>
  </si>
  <si>
    <t>1.2.1.1</t>
  </si>
  <si>
    <r>
      <t>Реконструкція вводу водопроводу на НС по вул. Парусна, 5А, у м. Чорноморськ, Одеська обл.</t>
    </r>
    <r>
      <rPr>
        <b/>
        <i/>
        <sz val="11"/>
        <rFont val="Times New Roman"/>
        <family val="1"/>
      </rPr>
      <t xml:space="preserve"> (будівельні роботи)</t>
    </r>
  </si>
  <si>
    <t>253 м</t>
  </si>
  <si>
    <t>1.2.1.2</t>
  </si>
  <si>
    <r>
      <t>Реконструкція мереж водопроводу — винесення транзитного трубопроводу з підвалу багатоповерхового будинку за адресою  пр-ту Миру, 35Б</t>
    </r>
    <r>
      <rPr>
        <b/>
        <i/>
        <sz val="11"/>
        <rFont val="Times New Roman"/>
        <family val="1"/>
      </rPr>
      <t xml:space="preserve"> (проектні та будівельні роботи)</t>
    </r>
  </si>
  <si>
    <t>95 м</t>
  </si>
  <si>
    <t>1.2.1.3</t>
  </si>
  <si>
    <r>
      <t>Капітальний ремонт транзитного трубопроводу  200 мм з заміною труб за адресою від вул.1 Травня, 11 до пр-ту Миру, 20А</t>
    </r>
    <r>
      <rPr>
        <b/>
        <i/>
        <sz val="11"/>
        <rFont val="Times New Roman"/>
        <family val="1"/>
      </rPr>
      <t xml:space="preserve"> (проектні та будівельні роботи)</t>
    </r>
  </si>
  <si>
    <t>302м</t>
  </si>
  <si>
    <t>1.2.1.4</t>
  </si>
  <si>
    <r>
      <t xml:space="preserve">Реконструкція мереж водопроводу — винесення трубопроводу з під споруди фонтану “Сокіл” на розі вул. 1 Травня — пр-т Миру </t>
    </r>
    <r>
      <rPr>
        <b/>
        <i/>
        <sz val="11"/>
        <rFont val="Times New Roman"/>
        <family val="1"/>
      </rPr>
      <t>(проектні та будівельні роботи)</t>
    </r>
  </si>
  <si>
    <t>35м</t>
  </si>
  <si>
    <t>1.2.1.5</t>
  </si>
  <si>
    <r>
      <t xml:space="preserve">Капітальний ремонт трубопроводів Ду 700 мм та Ду 600 мм в районі вул. Перемоги, 17-Н, м Чорноморськ, Одеської області </t>
    </r>
    <r>
      <rPr>
        <b/>
        <i/>
        <sz val="11"/>
        <rFont val="Times New Roman"/>
        <family val="1"/>
      </rPr>
      <t>(будівельні роботи)</t>
    </r>
  </si>
  <si>
    <t>22,7м</t>
  </si>
  <si>
    <t>1.2.1.6</t>
  </si>
  <si>
    <r>
      <t xml:space="preserve">Реконструкція напірного водопроводу  Д 150 від ПНС по вул.Олександрійська, 20-Б до вул. Олександрійської, 16 </t>
    </r>
    <r>
      <rPr>
        <b/>
        <i/>
        <sz val="12"/>
        <rFont val="Times New Roman"/>
        <family val="1"/>
      </rPr>
      <t xml:space="preserve"> (будівельні роботи)</t>
    </r>
  </si>
  <si>
    <t>54м</t>
  </si>
  <si>
    <t>1.2.1.7</t>
  </si>
  <si>
    <r>
      <t xml:space="preserve">Реконструкція водопроводу  Д 300 мм з заміною труб по вул. Перемоги (від вул. Торгівельної до вул Олександрійської на території котельної) в м. Чорноморськ </t>
    </r>
    <r>
      <rPr>
        <b/>
        <i/>
        <sz val="11"/>
        <rFont val="Times New Roman"/>
        <family val="1"/>
      </rPr>
      <t>(проектні та будівельні роботи)</t>
    </r>
  </si>
  <si>
    <t>240м</t>
  </si>
  <si>
    <t>1.2.1.8</t>
  </si>
  <si>
    <r>
      <t xml:space="preserve">Реконструкція водопроводу Д 50 за адресою: Одеська обл.,м. Чорноморськ, смт. Олександрівка, вул. Горіхова </t>
    </r>
    <r>
      <rPr>
        <b/>
        <i/>
        <sz val="12"/>
        <rFont val="Times New Roman"/>
        <family val="1"/>
      </rPr>
      <t>(будівельні роботи)</t>
    </r>
  </si>
  <si>
    <t>211 м</t>
  </si>
  <si>
    <t>Усього за підпунктом 1.2.1</t>
  </si>
  <si>
    <t>1.2.2</t>
  </si>
  <si>
    <t>Усього за підпунктом 1.2.2</t>
  </si>
  <si>
    <t>1.2.3</t>
  </si>
  <si>
    <t>Усього за підпунктом 1.2.3</t>
  </si>
  <si>
    <t>1.2.4</t>
  </si>
  <si>
    <t>Заходи щодо підвищення якості послуг з централізованого водопостачання,  з них:</t>
  </si>
  <si>
    <t>1.2.4.1</t>
  </si>
  <si>
    <t>Придбання обладнання для пом`якшення води на ЦНС за адресою: вул. Транспортна, 11, м. Чорноморськ</t>
  </si>
  <si>
    <t>1 к-т</t>
  </si>
  <si>
    <t>1.2.4.2</t>
  </si>
  <si>
    <t>Придбання трансформатору ТМГ-40/10-У1 10/0,4 У/Ун-0</t>
  </si>
  <si>
    <t>1 шт</t>
  </si>
  <si>
    <t>Усього за підпунктом 1.2.4</t>
  </si>
  <si>
    <t>1.2.5</t>
  </si>
  <si>
    <t>Заходи щодо провадження та розвитку інформаційних технологій, з них:</t>
  </si>
  <si>
    <t>Усього за підпунктом 1.2.5</t>
  </si>
  <si>
    <t>1.2.6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</si>
  <si>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</si>
  <si>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1.2.6</t>
  </si>
  <si>
    <t>1.2.7</t>
  </si>
  <si>
    <t>Усього за підпунктом 1.2.7</t>
  </si>
  <si>
    <t>1.2.8</t>
  </si>
  <si>
    <t>Інші заходи, з них:</t>
  </si>
  <si>
    <t>1.2.8.1</t>
  </si>
  <si>
    <r>
      <t>Зовнішне електропостачання станції знезараження води за адресою: Одеська обл., м. Чорноморськ, вул. Перемоги, 17-Н</t>
    </r>
    <r>
      <rPr>
        <b/>
        <i/>
        <sz val="12"/>
        <rFont val="Times New Roman"/>
        <family val="1"/>
      </rPr>
      <t xml:space="preserve"> (проектні роботи)</t>
    </r>
  </si>
  <si>
    <t>1 проект</t>
  </si>
  <si>
    <t>1.2.8.2</t>
  </si>
  <si>
    <r>
      <t>Будівництво водопровідної насосної станції “Сухий лиман”</t>
    </r>
    <r>
      <rPr>
        <b/>
        <i/>
        <sz val="10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(проектні роботи)</t>
    </r>
  </si>
  <si>
    <t>1буд.</t>
  </si>
  <si>
    <t>1.2.8.3</t>
  </si>
  <si>
    <r>
      <t>Реконструкція водопроводу  Д 200 мм з виносом транзитного трубопроводу з підвалу багатоповерхового будинку по вул. Данченко, 1А в м. Чорноморськ</t>
    </r>
    <r>
      <rPr>
        <b/>
        <i/>
        <sz val="11"/>
        <rFont val="Times New Roman"/>
        <family val="1"/>
      </rPr>
      <t xml:space="preserve"> (проектні роботи)</t>
    </r>
  </si>
  <si>
    <t>210м</t>
  </si>
  <si>
    <t>1.2.8.4</t>
  </si>
  <si>
    <r>
      <t>Реконструкція водопроводу  Д 200 мм з винесенням транзитного трубопроводу з підвалу багатоповерхового будинку по вул. Паркова, 14А в м. Чорноморськ</t>
    </r>
    <r>
      <rPr>
        <b/>
        <i/>
        <sz val="11"/>
        <rFont val="Times New Roman"/>
        <family val="1"/>
      </rPr>
      <t xml:space="preserve"> (проектні роботи)</t>
    </r>
  </si>
  <si>
    <t>195м</t>
  </si>
  <si>
    <t>1.2.8.5</t>
  </si>
  <si>
    <r>
      <t>Електромонтажні роботи з монтажу та налагодження системи моніторингу на об</t>
    </r>
    <r>
      <rPr>
        <sz val="11"/>
        <rFont val="Times New Roman"/>
        <family val="1"/>
      </rPr>
      <t>'єктах КП “Чорноморськводоканал”</t>
    </r>
  </si>
  <si>
    <t>1.2.8.6</t>
  </si>
  <si>
    <r>
      <t xml:space="preserve">Реконструкція адміністративно-виробничої будівлі за адресою: Одеська область, м. Чорноморськ, вул. Транспортна, 13 </t>
    </r>
    <r>
      <rPr>
        <b/>
        <i/>
        <sz val="11"/>
        <rFont val="Times New Roman"/>
        <family val="1"/>
      </rPr>
      <t>(проектні роботи)</t>
    </r>
  </si>
  <si>
    <t>Усього за підпунктом 1.2.8</t>
  </si>
  <si>
    <t>Усього за пунктом 1.2</t>
  </si>
  <si>
    <t>Усього за розділом І</t>
  </si>
  <si>
    <t>ІІ</t>
  </si>
  <si>
    <t>ВОДОВІДВЕДЕННЯ</t>
  </si>
  <si>
    <t xml:space="preserve">  2.1.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</si>
  <si>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водовідведення (звільняється від оподаткування згідно з пунктом 154.9 статті 154 Податкового кодексу України), з урахуванням:</t>
    </r>
  </si>
  <si>
    <t xml:space="preserve">  2.1.1</t>
  </si>
  <si>
    <t>Заходи зі зниження питомих витрат, а також втрат ресурсів, у т.ч.:</t>
  </si>
  <si>
    <t>Усього за підпунктом 2.1.1</t>
  </si>
  <si>
    <t>2.1.2</t>
  </si>
  <si>
    <t>Усього за підпунктом 2.1.2</t>
  </si>
  <si>
    <t>2.1.3</t>
  </si>
  <si>
    <t>Модернізація та закупівля транспортних засобів спеціального та спеціалізованого призначення, з них:</t>
  </si>
  <si>
    <t>Усього за підпунктом  2.1.3</t>
  </si>
  <si>
    <t>2.1.4</t>
  </si>
  <si>
    <t>Усього за підпунктом 2.1.4</t>
  </si>
  <si>
    <t>2.1.5</t>
  </si>
  <si>
    <t>Усього за підпунктом 2.1.5</t>
  </si>
  <si>
    <t>Усього за пунктом 2.1</t>
  </si>
  <si>
    <t>2.2</t>
  </si>
  <si>
    <t xml:space="preserve"> Інші заходи (не  звільняється від оподаткування згідно з пунктом 154.9 статті 154 Податкового кодексу України), з урахуванням :</t>
  </si>
  <si>
    <t>2.2.1</t>
  </si>
  <si>
    <t>Усього за підпунктом 2.2.1</t>
  </si>
  <si>
    <t>2.2.2</t>
  </si>
  <si>
    <t>Усього за підпунктом2.2.2</t>
  </si>
  <si>
    <t>2.2.3</t>
  </si>
  <si>
    <t>Усього за підпунктом 2.2.3</t>
  </si>
  <si>
    <t>2.2.4</t>
  </si>
  <si>
    <t>Усього за підпунктом 2.2.4</t>
  </si>
  <si>
    <t>2.2.5</t>
  </si>
  <si>
    <t>2.2.5.1</t>
  </si>
  <si>
    <t>Придбання засувки шиберної з штурвалом V.A DN300 GJL250/AISI304 EPDM/SYNTH+PTFE HANDWHEEL з муфтою компенсаційною Ру-10 Ду300 на ГКНС м. Чорноморська</t>
  </si>
  <si>
    <t>2.2.5.2</t>
  </si>
  <si>
    <t>Придбання вантузу (клапан повітропровідний) 7020 2-ступеневий GGG40, чавун DN50 на каналізаційні очисні споруди м. Чорноморська</t>
  </si>
  <si>
    <t>2.2.5.3</t>
  </si>
  <si>
    <t>Придбання насосу циркуляційного мулу Q=300 м3/год, Н=60м на каналізаційні очисні споруди м. Чорноморська</t>
  </si>
  <si>
    <t>2.2.5.4</t>
  </si>
  <si>
    <t>Придбання шафи керування решітками тонкої очистки МEVA RS 14-70-5 (2шт) зі шнековим транспортером мод. SVP 50-30 (1шт) на каналізаційні очисні споруди м. Чорноморська</t>
  </si>
  <si>
    <t>2.2.5.5</t>
  </si>
  <si>
    <t>Заміна конденсаторного устаткування для компенсації реактивної потужності вводів № 1, 2, 3 на каналізаційних очисних спорудах м. Чорноморська</t>
  </si>
  <si>
    <t>2.2.5.6</t>
  </si>
  <si>
    <t>Заміна обладнання РУ 04 на ТП 4199 на каналізаційних очисних спорудах м. Чорноморська</t>
  </si>
  <si>
    <t>2.2.5.7</t>
  </si>
  <si>
    <t>Придбання насосу технічної води Q=50 м3/год, Н=60м на каналізаційні очисні споруди м. Чорноморська</t>
  </si>
  <si>
    <t>Усього за підпунктом 2.2.5</t>
  </si>
  <si>
    <t>2.2.6</t>
  </si>
  <si>
    <t>2.2.6.1</t>
  </si>
  <si>
    <t>Придбання засувки шиберної з ручним приводом  V.A DN80 GJL250/AISI304 EPDM/SYNTH+PTFE HANDWHEEL на каналізаційні очисні споруди м. Чорноморська</t>
  </si>
  <si>
    <t>6 шт</t>
  </si>
  <si>
    <t>2.2.6.2</t>
  </si>
  <si>
    <t>Улаштування системи для переміщування сирого осаду надлишкового мулу на каналізаційних очисних спорудах м. Чорноморська</t>
  </si>
  <si>
    <t>2.2.6.3</t>
  </si>
  <si>
    <t>Експертиза “Реконструкція приміщення складу хлору під цех механічного зневоднення осаду на КОС”</t>
  </si>
  <si>
    <t>2.2.6.4</t>
  </si>
  <si>
    <t>Придбання 2-х піскових бункерів для очисних споруд м. Чорноморська</t>
  </si>
  <si>
    <t>2 шт</t>
  </si>
  <si>
    <t>2.2.6.5</t>
  </si>
  <si>
    <t>Придбання прибору для виявлення нафтопродуктів для лабораторії на каналізаційних очисних спорудах м. Чорноморська</t>
  </si>
  <si>
    <t>2.2.6.6</t>
  </si>
  <si>
    <t>Придбання аналітичних ваг тип ВЛР — 200 г, 2 клас точності для лабораторії на каналізаційних очисних спорудах м. Чорноморська</t>
  </si>
  <si>
    <t>2.2.6.7</t>
  </si>
  <si>
    <t>Придбання вологоміру для лабораторії на каналізаційних очисних спорудах м. Чорноморська</t>
  </si>
  <si>
    <t>2.2.6.8</t>
  </si>
  <si>
    <t>Придбання насосу дозатору Q=20 м3/год, Н=20м на каналізаційні очисні споруди м. Чорноморська</t>
  </si>
  <si>
    <t>2.2.6.9</t>
  </si>
  <si>
    <t>Придбання насосу багатоступеневого для водопостачання MHI406-1/E/3-400-50-2/IE3 Wilo з приладом керування і розширювальним баком для цеха механічного зневоднення осаду на КОС м. Чорноморська</t>
  </si>
  <si>
    <t>Усього за підпунктом  2.2.6</t>
  </si>
  <si>
    <t>Усього за пунктом 2.2</t>
  </si>
  <si>
    <t>Усього за розділом ІІ</t>
  </si>
  <si>
    <t>Усього за інвестиційною програмою</t>
  </si>
  <si>
    <t>Примітки:  n* - кількість років інвестиційної програми.</t>
  </si>
  <si>
    <t>** Суми витрат по заходах та економічний ефект від їх впровадження  при розрахунку строку окупності враховувати без ПДВ.</t>
  </si>
  <si>
    <t>*** Складові розрахунку економічного ефекту від впровадження  заходів враховувати без ПДВ.</t>
  </si>
  <si>
    <t>х- ліцензіатом  не заповнюється.</t>
  </si>
  <si>
    <r>
      <t xml:space="preserve">                          </t>
    </r>
    <r>
      <rPr>
        <u val="single"/>
        <sz val="10"/>
        <rFont val="Times New Roman"/>
        <family val="1"/>
      </rPr>
      <t xml:space="preserve"> Начальник ОПР     </t>
    </r>
    <r>
      <rPr>
        <sz val="10"/>
        <rFont val="Times New Roman"/>
        <family val="1"/>
      </rPr>
      <t xml:space="preserve">                                                                                                      ___________________                                                       </t>
    </r>
    <r>
      <rPr>
        <u val="single"/>
        <sz val="10"/>
        <rFont val="Times New Roman"/>
        <family val="1"/>
      </rPr>
      <t xml:space="preserve">  Т.В.Скидан</t>
    </r>
  </si>
  <si>
    <t>(посада відповідального виконавця)</t>
  </si>
  <si>
    <t xml:space="preserve">                                   (підпис)</t>
  </si>
  <si>
    <r>
      <t xml:space="preserve">                              (прізвище, ім</t>
    </r>
    <r>
      <rPr>
        <sz val="8"/>
        <rFont val="Calibri"/>
        <family val="2"/>
      </rPr>
      <t>’</t>
    </r>
    <r>
      <rPr>
        <sz val="8"/>
        <rFont val="Times New Roman"/>
        <family val="1"/>
      </rPr>
      <t>я, по батькові)</t>
    </r>
  </si>
  <si>
    <t>ВОДА</t>
  </si>
  <si>
    <t>СТОКИ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</si>
</sst>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&quot;р.&quot;_-;\-* #,##0.00&quot;р.&quot;_-;_-* \-??&quot;р.&quot;_-;_-@_-"/>
    <numFmt numFmtId="166" formatCode="@"/>
    <numFmt numFmtId="167" formatCode="#,##0.00"/>
    <numFmt numFmtId="168" formatCode="0.00"/>
    <numFmt numFmtId="169" formatCode="0.0"/>
    <numFmt numFmtId="170" formatCode="0"/>
    <numFmt numFmtId="171" formatCode="#,##0"/>
    <numFmt numFmtId="172" formatCode="#,##0.0"/>
    <numFmt numFmtId="173" formatCode="_-* #,##0.00\ _г_р_н_._-;\-* #,##0.00\ _г_р_н_._-;_-* \-??\ _г_р_н_._-;_-@_-"/>
  </numFmts>
  <fonts count="4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1"/>
      <name val="Times New Roman"/>
      <family val="1"/>
    </font>
    <font>
      <sz val="8"/>
      <color indexed="8"/>
      <name val="Times New Roman"/>
      <family val="1"/>
    </font>
    <font>
      <sz val="10.5"/>
      <name val="Times New Roman"/>
      <family val="1"/>
    </font>
    <font>
      <b/>
      <u val="single"/>
      <sz val="10.5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9"/>
      <name val="Calibri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10"/>
      <name val="Times New Roman"/>
      <family val="1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0" fillId="0" borderId="0">
      <alignment/>
      <protection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0" borderId="7" applyNumberFormat="0" applyFill="0" applyAlignment="0" applyProtection="0"/>
    <xf numFmtId="164" fontId="13" fillId="21" borderId="8" applyNumberFormat="0" applyAlignment="0" applyProtection="0"/>
    <xf numFmtId="164" fontId="13" fillId="21" borderId="8" applyNumberFormat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22" borderId="0" applyNumberFormat="0" applyBorder="0" applyAlignment="0" applyProtection="0"/>
    <xf numFmtId="164" fontId="6" fillId="20" borderId="1" applyNumberFormat="0" applyAlignment="0" applyProtection="0"/>
    <xf numFmtId="164" fontId="1" fillId="0" borderId="0">
      <alignment/>
      <protection/>
    </xf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12" fillId="0" borderId="7" applyNumberFormat="0" applyFill="0" applyAlignment="0" applyProtection="0"/>
    <xf numFmtId="164" fontId="5" fillId="20" borderId="2" applyNumberFormat="0" applyAlignment="0" applyProtection="0"/>
    <xf numFmtId="164" fontId="11" fillId="0" borderId="6" applyNumberFormat="0" applyFill="0" applyAlignment="0" applyProtection="0"/>
    <xf numFmtId="164" fontId="15" fillId="22" borderId="0" applyNumberFormat="0" applyBorder="0" applyAlignment="0" applyProtection="0"/>
    <xf numFmtId="164" fontId="18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2" fillId="0" borderId="0">
      <alignment/>
      <protection/>
    </xf>
  </cellStyleXfs>
  <cellXfs count="151">
    <xf numFmtId="164" fontId="0" fillId="0" borderId="0" xfId="0" applyAlignment="1">
      <alignment/>
    </xf>
    <xf numFmtId="165" fontId="19" fillId="0" borderId="0" xfId="0" applyNumberFormat="1" applyFont="1" applyFill="1" applyAlignment="1">
      <alignment horizontal="center"/>
    </xf>
    <xf numFmtId="164" fontId="19" fillId="0" borderId="0" xfId="0" applyFont="1" applyFill="1" applyAlignment="1">
      <alignment/>
    </xf>
    <xf numFmtId="164" fontId="19" fillId="0" borderId="0" xfId="0" applyFont="1" applyFill="1" applyBorder="1" applyAlignment="1">
      <alignment/>
    </xf>
    <xf numFmtId="164" fontId="19" fillId="0" borderId="0" xfId="0" applyFont="1" applyFill="1" applyAlignment="1">
      <alignment horizontal="center" wrapText="1"/>
    </xf>
    <xf numFmtId="164" fontId="19" fillId="0" borderId="0" xfId="0" applyFont="1" applyFill="1" applyBorder="1" applyAlignment="1">
      <alignment horizontal="left" vertical="center" wrapText="1"/>
    </xf>
    <xf numFmtId="164" fontId="20" fillId="0" borderId="0" xfId="100" applyFont="1" applyBorder="1" applyAlignment="1">
      <alignment horizontal="center"/>
      <protection/>
    </xf>
    <xf numFmtId="164" fontId="20" fillId="0" borderId="0" xfId="0" applyFont="1" applyFill="1" applyBorder="1" applyAlignment="1">
      <alignment horizontal="center" vertical="center" wrapText="1"/>
    </xf>
    <xf numFmtId="164" fontId="21" fillId="0" borderId="0" xfId="0" applyFont="1" applyFill="1" applyAlignment="1">
      <alignment horizontal="left" vertical="center" wrapText="1"/>
    </xf>
    <xf numFmtId="164" fontId="22" fillId="0" borderId="0" xfId="0" applyFont="1" applyFill="1" applyBorder="1" applyAlignment="1">
      <alignment horizontal="left" vertical="center" wrapText="1"/>
    </xf>
    <xf numFmtId="164" fontId="24" fillId="0" borderId="0" xfId="0" applyFont="1" applyFill="1" applyBorder="1" applyAlignment="1">
      <alignment horizontal="left" vertical="center"/>
    </xf>
    <xf numFmtId="164" fontId="25" fillId="0" borderId="0" xfId="0" applyFont="1" applyFill="1" applyBorder="1" applyAlignment="1">
      <alignment horizontal="left" vertical="top"/>
    </xf>
    <xf numFmtId="164" fontId="19" fillId="0" borderId="0" xfId="0" applyFont="1" applyFill="1" applyAlignment="1">
      <alignment vertical="top"/>
    </xf>
    <xf numFmtId="164" fontId="25" fillId="0" borderId="0" xfId="0" applyFont="1" applyFill="1" applyBorder="1" applyAlignment="1">
      <alignment horizontal="center" vertical="top"/>
    </xf>
    <xf numFmtId="164" fontId="22" fillId="0" borderId="0" xfId="0" applyFont="1" applyFill="1" applyBorder="1" applyAlignment="1">
      <alignment horizontal="left" vertical="center"/>
    </xf>
    <xf numFmtId="164" fontId="26" fillId="0" borderId="0" xfId="0" applyFont="1" applyFill="1" applyBorder="1" applyAlignment="1">
      <alignment horizontal="center" vertical="center"/>
    </xf>
    <xf numFmtId="164" fontId="20" fillId="0" borderId="0" xfId="100" applyFont="1" applyAlignment="1">
      <alignment horizontal="left"/>
      <protection/>
    </xf>
    <xf numFmtId="164" fontId="28" fillId="0" borderId="0" xfId="100" applyFont="1" applyBorder="1" applyAlignment="1">
      <alignment horizontal="center"/>
      <protection/>
    </xf>
    <xf numFmtId="164" fontId="0" fillId="0" borderId="0" xfId="0" applyFill="1" applyAlignment="1">
      <alignment vertical="top"/>
    </xf>
    <xf numFmtId="164" fontId="25" fillId="0" borderId="0" xfId="0" applyFont="1" applyFill="1" applyAlignment="1">
      <alignment vertical="top"/>
    </xf>
    <xf numFmtId="164" fontId="25" fillId="0" borderId="0" xfId="0" applyFont="1" applyFill="1" applyBorder="1" applyAlignment="1">
      <alignment horizontal="right" vertical="top"/>
    </xf>
    <xf numFmtId="164" fontId="29" fillId="0" borderId="0" xfId="0" applyFont="1" applyFill="1" applyAlignment="1">
      <alignment horizontal="left" vertical="top" wrapText="1"/>
    </xf>
    <xf numFmtId="164" fontId="21" fillId="0" borderId="0" xfId="0" applyFont="1" applyFill="1" applyAlignment="1">
      <alignment horizontal="left" vertical="top" wrapText="1"/>
    </xf>
    <xf numFmtId="164" fontId="30" fillId="0" borderId="0" xfId="100" applyFont="1" applyBorder="1" applyAlignment="1">
      <alignment horizontal="left"/>
      <protection/>
    </xf>
    <xf numFmtId="164" fontId="30" fillId="0" borderId="0" xfId="0" applyFont="1" applyFill="1" applyAlignment="1">
      <alignment horizontal="left"/>
    </xf>
    <xf numFmtId="164" fontId="2" fillId="0" borderId="0" xfId="100">
      <alignment/>
      <protection/>
    </xf>
    <xf numFmtId="164" fontId="20" fillId="0" borderId="0" xfId="0" applyFont="1" applyFill="1" applyAlignment="1">
      <alignment horizontal="left"/>
    </xf>
    <xf numFmtId="164" fontId="29" fillId="0" borderId="0" xfId="0" applyFont="1" applyFill="1" applyAlignment="1">
      <alignment horizontal="left" vertical="center" wrapText="1"/>
    </xf>
    <xf numFmtId="165" fontId="19" fillId="0" borderId="0" xfId="0" applyNumberFormat="1" applyFont="1" applyFill="1" applyAlignment="1">
      <alignment horizontal="center" wrapText="1"/>
    </xf>
    <xf numFmtId="164" fontId="19" fillId="0" borderId="0" xfId="0" applyFont="1" applyFill="1" applyAlignment="1">
      <alignment vertical="top" wrapText="1"/>
    </xf>
    <xf numFmtId="164" fontId="19" fillId="0" borderId="0" xfId="0" applyFont="1" applyFill="1" applyAlignment="1">
      <alignment wrapText="1"/>
    </xf>
    <xf numFmtId="164" fontId="19" fillId="0" borderId="0" xfId="0" applyFont="1" applyFill="1" applyBorder="1" applyAlignment="1">
      <alignment horizontal="center" wrapText="1"/>
    </xf>
    <xf numFmtId="164" fontId="31" fillId="0" borderId="0" xfId="0" applyFont="1" applyFill="1" applyBorder="1" applyAlignment="1">
      <alignment horizontal="center"/>
    </xf>
    <xf numFmtId="164" fontId="32" fillId="0" borderId="0" xfId="0" applyFont="1" applyFill="1" applyBorder="1" applyAlignment="1">
      <alignment horizontal="center"/>
    </xf>
    <xf numFmtId="164" fontId="28" fillId="0" borderId="10" xfId="0" applyFont="1" applyFill="1" applyBorder="1" applyAlignment="1">
      <alignment horizontal="center" vertical="top" wrapText="1"/>
    </xf>
    <xf numFmtId="165" fontId="19" fillId="0" borderId="11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textRotation="90" wrapText="1"/>
    </xf>
    <xf numFmtId="164" fontId="19" fillId="0" borderId="11" xfId="0" applyFont="1" applyFill="1" applyBorder="1" applyAlignment="1">
      <alignment horizontal="center"/>
    </xf>
    <xf numFmtId="164" fontId="19" fillId="0" borderId="11" xfId="56" applyFont="1" applyFill="1" applyBorder="1" applyAlignment="1" applyProtection="1">
      <alignment horizontal="center" vertical="center" wrapText="1"/>
      <protection locked="0"/>
    </xf>
    <xf numFmtId="164" fontId="19" fillId="0" borderId="11" xfId="0" applyFont="1" applyFill="1" applyBorder="1" applyAlignment="1">
      <alignment horizontal="center" wrapText="1"/>
    </xf>
    <xf numFmtId="164" fontId="19" fillId="0" borderId="12" xfId="0" applyFont="1" applyFill="1" applyBorder="1" applyAlignment="1">
      <alignment horizontal="center" vertical="center" wrapText="1"/>
    </xf>
    <xf numFmtId="164" fontId="33" fillId="0" borderId="12" xfId="0" applyNumberFormat="1" applyFont="1" applyFill="1" applyBorder="1" applyAlignment="1">
      <alignment horizontal="center"/>
    </xf>
    <xf numFmtId="164" fontId="33" fillId="0" borderId="12" xfId="0" applyFont="1" applyFill="1" applyBorder="1" applyAlignment="1">
      <alignment horizontal="center"/>
    </xf>
    <xf numFmtId="164" fontId="33" fillId="0" borderId="12" xfId="0" applyFont="1" applyFill="1" applyBorder="1" applyAlignment="1">
      <alignment horizontal="center" wrapText="1"/>
    </xf>
    <xf numFmtId="164" fontId="33" fillId="0" borderId="12" xfId="0" applyFont="1" applyFill="1" applyBorder="1" applyAlignment="1">
      <alignment horizontal="center" vertical="center"/>
    </xf>
    <xf numFmtId="164" fontId="19" fillId="0" borderId="0" xfId="0" applyFont="1" applyFill="1" applyAlignment="1">
      <alignment horizontal="center"/>
    </xf>
    <xf numFmtId="164" fontId="33" fillId="0" borderId="11" xfId="0" applyNumberFormat="1" applyFont="1" applyFill="1" applyBorder="1" applyAlignment="1">
      <alignment horizontal="center"/>
    </xf>
    <xf numFmtId="164" fontId="33" fillId="0" borderId="11" xfId="0" applyFont="1" applyFill="1" applyBorder="1" applyAlignment="1">
      <alignment horizontal="center"/>
    </xf>
    <xf numFmtId="165" fontId="19" fillId="0" borderId="11" xfId="0" applyNumberFormat="1" applyFont="1" applyFill="1" applyBorder="1" applyAlignment="1">
      <alignment horizontal="center"/>
    </xf>
    <xf numFmtId="164" fontId="19" fillId="0" borderId="11" xfId="56" applyNumberFormat="1" applyFont="1" applyFill="1" applyBorder="1" applyAlignment="1" applyProtection="1">
      <alignment horizontal="center" vertical="center" wrapText="1"/>
      <protection/>
    </xf>
    <xf numFmtId="164" fontId="19" fillId="2" borderId="11" xfId="0" applyFont="1" applyFill="1" applyBorder="1" applyAlignment="1">
      <alignment horizontal="right" vertical="center"/>
    </xf>
    <xf numFmtId="164" fontId="28" fillId="2" borderId="11" xfId="0" applyFont="1" applyFill="1" applyBorder="1" applyAlignment="1">
      <alignment horizontal="right" vertical="center"/>
    </xf>
    <xf numFmtId="166" fontId="19" fillId="0" borderId="11" xfId="0" applyNumberFormat="1" applyFont="1" applyFill="1" applyBorder="1" applyAlignment="1">
      <alignment horizontal="center"/>
    </xf>
    <xf numFmtId="165" fontId="33" fillId="0" borderId="11" xfId="0" applyNumberFormat="1" applyFont="1" applyFill="1" applyBorder="1" applyAlignment="1">
      <alignment horizontal="center"/>
    </xf>
    <xf numFmtId="164" fontId="19" fillId="2" borderId="11" xfId="0" applyFont="1" applyFill="1" applyBorder="1" applyAlignment="1">
      <alignment horizontal="center" vertical="center"/>
    </xf>
    <xf numFmtId="164" fontId="19" fillId="23" borderId="11" xfId="0" applyFont="1" applyFill="1" applyBorder="1" applyAlignment="1">
      <alignment horizontal="right" vertical="center"/>
    </xf>
    <xf numFmtId="164" fontId="28" fillId="23" borderId="11" xfId="0" applyFont="1" applyFill="1" applyBorder="1" applyAlignment="1">
      <alignment horizontal="right" vertical="center"/>
    </xf>
    <xf numFmtId="164" fontId="33" fillId="0" borderId="11" xfId="56" applyNumberFormat="1" applyFont="1" applyFill="1" applyBorder="1" applyAlignment="1" applyProtection="1">
      <alignment horizontal="center" vertical="center" wrapText="1"/>
      <protection/>
    </xf>
    <xf numFmtId="165" fontId="19" fillId="0" borderId="11" xfId="0" applyNumberFormat="1" applyFont="1" applyFill="1" applyBorder="1" applyAlignment="1">
      <alignment horizontal="center" vertical="center"/>
    </xf>
    <xf numFmtId="164" fontId="35" fillId="0" borderId="13" xfId="0" applyFont="1" applyFill="1" applyBorder="1" applyAlignment="1">
      <alignment wrapText="1"/>
    </xf>
    <xf numFmtId="164" fontId="35" fillId="0" borderId="13" xfId="0" applyFont="1" applyFill="1" applyBorder="1" applyAlignment="1">
      <alignment horizontal="center" wrapText="1"/>
    </xf>
    <xf numFmtId="167" fontId="37" fillId="0" borderId="13" xfId="0" applyNumberFormat="1" applyFont="1" applyFill="1" applyBorder="1" applyAlignment="1">
      <alignment horizontal="center" vertical="center" wrapText="1"/>
    </xf>
    <xf numFmtId="168" fontId="35" fillId="0" borderId="13" xfId="0" applyNumberFormat="1" applyFont="1" applyFill="1" applyBorder="1" applyAlignment="1">
      <alignment/>
    </xf>
    <xf numFmtId="164" fontId="35" fillId="0" borderId="11" xfId="56" applyNumberFormat="1" applyFont="1" applyFill="1" applyBorder="1" applyAlignment="1" applyProtection="1">
      <alignment horizontal="center" vertical="center" wrapText="1"/>
      <protection/>
    </xf>
    <xf numFmtId="164" fontId="35" fillId="0" borderId="11" xfId="0" applyFont="1" applyFill="1" applyBorder="1" applyAlignment="1">
      <alignment/>
    </xf>
    <xf numFmtId="168" fontId="35" fillId="0" borderId="11" xfId="0" applyNumberFormat="1" applyFont="1" applyFill="1" applyBorder="1" applyAlignment="1">
      <alignment/>
    </xf>
    <xf numFmtId="168" fontId="35" fillId="0" borderId="11" xfId="0" applyNumberFormat="1" applyFont="1" applyFill="1" applyBorder="1" applyAlignment="1">
      <alignment/>
    </xf>
    <xf numFmtId="164" fontId="35" fillId="0" borderId="11" xfId="0" applyFont="1" applyFill="1" applyBorder="1" applyAlignment="1">
      <alignment/>
    </xf>
    <xf numFmtId="168" fontId="35" fillId="2" borderId="11" xfId="0" applyNumberFormat="1" applyFont="1" applyFill="1" applyBorder="1" applyAlignment="1" applyProtection="1">
      <alignment horizontal="right" vertical="center" wrapText="1"/>
      <protection/>
    </xf>
    <xf numFmtId="169" fontId="35" fillId="2" borderId="11" xfId="0" applyNumberFormat="1" applyFont="1" applyFill="1" applyBorder="1" applyAlignment="1" applyProtection="1">
      <alignment horizontal="right" vertical="center" wrapText="1"/>
      <protection/>
    </xf>
    <xf numFmtId="170" fontId="35" fillId="2" borderId="11" xfId="0" applyNumberFormat="1" applyFont="1" applyFill="1" applyBorder="1" applyAlignment="1" applyProtection="1">
      <alignment horizontal="right" vertical="center" wrapText="1"/>
      <protection/>
    </xf>
    <xf numFmtId="164" fontId="35" fillId="0" borderId="0" xfId="0" applyFont="1" applyFill="1" applyAlignment="1">
      <alignment/>
    </xf>
    <xf numFmtId="168" fontId="35" fillId="2" borderId="11" xfId="0" applyNumberFormat="1" applyFont="1" applyFill="1" applyBorder="1" applyAlignment="1">
      <alignment horizontal="right" vertical="center"/>
    </xf>
    <xf numFmtId="169" fontId="35" fillId="2" borderId="11" xfId="0" applyNumberFormat="1" applyFont="1" applyFill="1" applyBorder="1" applyAlignment="1">
      <alignment horizontal="right" vertical="center"/>
    </xf>
    <xf numFmtId="170" fontId="35" fillId="2" borderId="11" xfId="0" applyNumberFormat="1" applyFont="1" applyFill="1" applyBorder="1" applyAlignment="1">
      <alignment horizontal="right" vertical="center"/>
    </xf>
    <xf numFmtId="164" fontId="37" fillId="0" borderId="13" xfId="0" applyFont="1" applyFill="1" applyBorder="1" applyAlignment="1">
      <alignment horizontal="left" vertical="center" wrapText="1"/>
    </xf>
    <xf numFmtId="168" fontId="35" fillId="0" borderId="13" xfId="0" applyNumberFormat="1" applyFont="1" applyFill="1" applyBorder="1" applyAlignment="1">
      <alignment horizontal="right" wrapText="1"/>
    </xf>
    <xf numFmtId="168" fontId="19" fillId="2" borderId="11" xfId="0" applyNumberFormat="1" applyFont="1" applyFill="1" applyBorder="1" applyAlignment="1">
      <alignment horizontal="right" vertical="center"/>
    </xf>
    <xf numFmtId="168" fontId="20" fillId="2" borderId="11" xfId="0" applyNumberFormat="1" applyFont="1" applyFill="1" applyBorder="1" applyAlignment="1">
      <alignment horizontal="right" vertical="center"/>
    </xf>
    <xf numFmtId="169" fontId="20" fillId="2" borderId="11" xfId="0" applyNumberFormat="1" applyFont="1" applyFill="1" applyBorder="1" applyAlignment="1">
      <alignment horizontal="right" vertical="center"/>
    </xf>
    <xf numFmtId="170" fontId="20" fillId="2" borderId="11" xfId="0" applyNumberFormat="1" applyFont="1" applyFill="1" applyBorder="1" applyAlignment="1">
      <alignment horizontal="right" vertical="center"/>
    </xf>
    <xf numFmtId="166" fontId="19" fillId="0" borderId="14" xfId="0" applyNumberFormat="1" applyFont="1" applyFill="1" applyBorder="1" applyAlignment="1">
      <alignment horizontal="center"/>
    </xf>
    <xf numFmtId="164" fontId="35" fillId="0" borderId="13" xfId="0" applyFont="1" applyFill="1" applyBorder="1" applyAlignment="1">
      <alignment horizontal="center" vertical="center" wrapText="1"/>
    </xf>
    <xf numFmtId="167" fontId="35" fillId="0" borderId="13" xfId="0" applyNumberFormat="1" applyFont="1" applyFill="1" applyBorder="1" applyAlignment="1">
      <alignment horizontal="center" vertical="center" wrapText="1"/>
    </xf>
    <xf numFmtId="167" fontId="19" fillId="0" borderId="11" xfId="86" applyNumberFormat="1" applyFont="1" applyFill="1" applyBorder="1" applyAlignment="1">
      <alignment horizontal="center" wrapText="1"/>
      <protection/>
    </xf>
    <xf numFmtId="171" fontId="19" fillId="0" borderId="11" xfId="86" applyNumberFormat="1" applyFont="1" applyFill="1" applyBorder="1" applyAlignment="1">
      <alignment horizontal="center" wrapText="1"/>
      <protection/>
    </xf>
    <xf numFmtId="168" fontId="35" fillId="0" borderId="11" xfId="0" applyNumberFormat="1" applyFont="1" applyFill="1" applyBorder="1" applyAlignment="1">
      <alignment horizontal="center"/>
    </xf>
    <xf numFmtId="164" fontId="35" fillId="0" borderId="11" xfId="0" applyFont="1" applyFill="1" applyBorder="1" applyAlignment="1">
      <alignment horizontal="center"/>
    </xf>
    <xf numFmtId="164" fontId="35" fillId="0" borderId="11" xfId="0" applyFont="1" applyFill="1" applyBorder="1" applyAlignment="1">
      <alignment horizontal="right"/>
    </xf>
    <xf numFmtId="164" fontId="35" fillId="0" borderId="11" xfId="0" applyFont="1" applyFill="1" applyBorder="1" applyAlignment="1">
      <alignment horizontal="center"/>
    </xf>
    <xf numFmtId="168" fontId="35" fillId="0" borderId="11" xfId="0" applyNumberFormat="1" applyFont="1" applyFill="1" applyBorder="1" applyAlignment="1">
      <alignment horizontal="right"/>
    </xf>
    <xf numFmtId="164" fontId="37" fillId="0" borderId="13" xfId="0" applyFont="1" applyFill="1" applyBorder="1" applyAlignment="1">
      <alignment wrapText="1"/>
    </xf>
    <xf numFmtId="164" fontId="37" fillId="0" borderId="13" xfId="0" applyFont="1" applyBorder="1" applyAlignment="1">
      <alignment wrapText="1"/>
    </xf>
    <xf numFmtId="164" fontId="35" fillId="0" borderId="13" xfId="0" applyFont="1" applyBorder="1" applyAlignment="1">
      <alignment horizontal="center" wrapText="1"/>
    </xf>
    <xf numFmtId="167" fontId="37" fillId="0" borderId="13" xfId="0" applyNumberFormat="1" applyFont="1" applyBorder="1" applyAlignment="1">
      <alignment horizontal="center" vertical="center" wrapText="1"/>
    </xf>
    <xf numFmtId="168" fontId="35" fillId="23" borderId="11" xfId="0" applyNumberFormat="1" applyFont="1" applyFill="1" applyBorder="1" applyAlignment="1">
      <alignment horizontal="right" vertical="center"/>
    </xf>
    <xf numFmtId="164" fontId="35" fillId="23" borderId="11" xfId="0" applyFont="1" applyFill="1" applyBorder="1" applyAlignment="1">
      <alignment horizontal="right" vertical="center"/>
    </xf>
    <xf numFmtId="168" fontId="35" fillId="6" borderId="11" xfId="0" applyNumberFormat="1" applyFont="1" applyFill="1" applyBorder="1" applyAlignment="1">
      <alignment horizontal="right" vertical="center"/>
    </xf>
    <xf numFmtId="169" fontId="35" fillId="6" borderId="11" xfId="0" applyNumberFormat="1" applyFont="1" applyFill="1" applyBorder="1" applyAlignment="1">
      <alignment horizontal="right" vertical="center"/>
    </xf>
    <xf numFmtId="170" fontId="35" fillId="6" borderId="11" xfId="0" applyNumberFormat="1" applyFont="1" applyFill="1" applyBorder="1" applyAlignment="1">
      <alignment horizontal="right" vertical="center"/>
    </xf>
    <xf numFmtId="166" fontId="33" fillId="0" borderId="11" xfId="0" applyNumberFormat="1" applyFont="1" applyFill="1" applyBorder="1" applyAlignment="1">
      <alignment horizontal="center"/>
    </xf>
    <xf numFmtId="164" fontId="19" fillId="2" borderId="11" xfId="56" applyNumberFormat="1" applyFont="1" applyFill="1" applyBorder="1" applyAlignment="1" applyProtection="1">
      <alignment horizontal="right" vertical="center" wrapText="1"/>
      <protection/>
    </xf>
    <xf numFmtId="164" fontId="19" fillId="2" borderId="11" xfId="56" applyNumberFormat="1" applyFont="1" applyFill="1" applyBorder="1" applyAlignment="1" applyProtection="1">
      <alignment horizontal="center" vertical="center" wrapText="1"/>
      <protection/>
    </xf>
    <xf numFmtId="166" fontId="19" fillId="0" borderId="11" xfId="0" applyNumberFormat="1" applyFont="1" applyFill="1" applyBorder="1" applyAlignment="1">
      <alignment horizontal="center" vertical="center" wrapText="1"/>
    </xf>
    <xf numFmtId="171" fontId="19" fillId="2" borderId="11" xfId="86" applyNumberFormat="1" applyFont="1" applyFill="1" applyBorder="1" applyAlignment="1">
      <alignment horizontal="right" vertical="center" wrapText="1"/>
      <protection/>
    </xf>
    <xf numFmtId="166" fontId="19" fillId="0" borderId="11" xfId="0" applyNumberFormat="1" applyFont="1" applyFill="1" applyBorder="1" applyAlignment="1">
      <alignment horizontal="center" wrapText="1"/>
    </xf>
    <xf numFmtId="164" fontId="19" fillId="23" borderId="11" xfId="0" applyFont="1" applyFill="1" applyBorder="1" applyAlignment="1">
      <alignment horizontal="center" vertical="center"/>
    </xf>
    <xf numFmtId="170" fontId="19" fillId="2" borderId="11" xfId="0" applyNumberFormat="1" applyFont="1" applyFill="1" applyBorder="1" applyAlignment="1">
      <alignment horizontal="right" vertical="center"/>
    </xf>
    <xf numFmtId="164" fontId="37" fillId="0" borderId="13" xfId="0" applyFont="1" applyFill="1" applyBorder="1" applyAlignment="1">
      <alignment horizontal="left" wrapText="1"/>
    </xf>
    <xf numFmtId="164" fontId="37" fillId="0" borderId="13" xfId="0" applyFont="1" applyFill="1" applyBorder="1" applyAlignment="1">
      <alignment horizontal="center" wrapText="1"/>
    </xf>
    <xf numFmtId="168" fontId="35" fillId="0" borderId="13" xfId="0" applyNumberFormat="1" applyFont="1" applyFill="1" applyBorder="1" applyAlignment="1">
      <alignment horizontal="right"/>
    </xf>
    <xf numFmtId="164" fontId="37" fillId="0" borderId="13" xfId="0" applyFont="1" applyFill="1" applyBorder="1" applyAlignment="1">
      <alignment horizontal="center" vertical="center" wrapText="1"/>
    </xf>
    <xf numFmtId="164" fontId="40" fillId="0" borderId="11" xfId="0" applyFont="1" applyFill="1" applyBorder="1" applyAlignment="1">
      <alignment horizontal="right"/>
    </xf>
    <xf numFmtId="170" fontId="19" fillId="0" borderId="11" xfId="0" applyNumberFormat="1" applyFont="1" applyFill="1" applyBorder="1" applyAlignment="1">
      <alignment horizontal="right"/>
    </xf>
    <xf numFmtId="172" fontId="37" fillId="0" borderId="13" xfId="0" applyNumberFormat="1" applyFont="1" applyFill="1" applyBorder="1" applyAlignment="1">
      <alignment horizontal="center" vertical="center" wrapText="1"/>
    </xf>
    <xf numFmtId="170" fontId="35" fillId="0" borderId="11" xfId="0" applyNumberFormat="1" applyFont="1" applyFill="1" applyBorder="1" applyAlignment="1">
      <alignment horizontal="right"/>
    </xf>
    <xf numFmtId="164" fontId="35" fillId="0" borderId="11" xfId="0" applyFont="1" applyFill="1" applyBorder="1" applyAlignment="1">
      <alignment horizontal="right"/>
    </xf>
    <xf numFmtId="168" fontId="35" fillId="2" borderId="11" xfId="0" applyNumberFormat="1" applyFont="1" applyFill="1" applyBorder="1" applyAlignment="1">
      <alignment horizontal="center" vertical="center"/>
    </xf>
    <xf numFmtId="170" fontId="41" fillId="2" borderId="11" xfId="0" applyNumberFormat="1" applyFont="1" applyFill="1" applyBorder="1" applyAlignment="1">
      <alignment horizontal="center" vertical="center"/>
    </xf>
    <xf numFmtId="168" fontId="40" fillId="2" borderId="11" xfId="0" applyNumberFormat="1" applyFont="1" applyFill="1" applyBorder="1" applyAlignment="1">
      <alignment horizontal="center" vertical="center"/>
    </xf>
    <xf numFmtId="168" fontId="19" fillId="0" borderId="11" xfId="0" applyNumberFormat="1" applyFont="1" applyFill="1" applyBorder="1" applyAlignment="1">
      <alignment horizontal="center"/>
    </xf>
    <xf numFmtId="164" fontId="19" fillId="0" borderId="11" xfId="0" applyFont="1" applyFill="1" applyBorder="1" applyAlignment="1">
      <alignment horizontal="right"/>
    </xf>
    <xf numFmtId="164" fontId="37" fillId="0" borderId="13" xfId="0" applyFont="1" applyBorder="1" applyAlignment="1">
      <alignment horizontal="center" wrapText="1"/>
    </xf>
    <xf numFmtId="164" fontId="40" fillId="0" borderId="11" xfId="0" applyFont="1" applyFill="1" applyBorder="1" applyAlignment="1">
      <alignment horizontal="right"/>
    </xf>
    <xf numFmtId="172" fontId="37" fillId="0" borderId="13" xfId="0" applyNumberFormat="1" applyFont="1" applyBorder="1" applyAlignment="1">
      <alignment horizontal="center" vertical="center" wrapText="1"/>
    </xf>
    <xf numFmtId="168" fontId="40" fillId="2" borderId="11" xfId="0" applyNumberFormat="1" applyFont="1" applyFill="1" applyBorder="1" applyAlignment="1">
      <alignment horizontal="right" vertical="center"/>
    </xf>
    <xf numFmtId="169" fontId="35" fillId="23" borderId="11" xfId="0" applyNumberFormat="1" applyFont="1" applyFill="1" applyBorder="1" applyAlignment="1">
      <alignment horizontal="right" vertical="center"/>
    </xf>
    <xf numFmtId="170" fontId="19" fillId="23" borderId="11" xfId="0" applyNumberFormat="1" applyFont="1" applyFill="1" applyBorder="1" applyAlignment="1">
      <alignment horizontal="right" vertical="center"/>
    </xf>
    <xf numFmtId="168" fontId="19" fillId="23" borderId="11" xfId="0" applyNumberFormat="1" applyFont="1" applyFill="1" applyBorder="1" applyAlignment="1">
      <alignment horizontal="right" vertical="center"/>
    </xf>
    <xf numFmtId="170" fontId="19" fillId="6" borderId="11" xfId="0" applyNumberFormat="1" applyFont="1" applyFill="1" applyBorder="1" applyAlignment="1">
      <alignment horizontal="right" vertical="center"/>
    </xf>
    <xf numFmtId="168" fontId="19" fillId="6" borderId="11" xfId="0" applyNumberFormat="1" applyFont="1" applyFill="1" applyBorder="1" applyAlignment="1">
      <alignment horizontal="right" vertical="center"/>
    </xf>
    <xf numFmtId="164" fontId="35" fillId="2" borderId="11" xfId="0" applyFont="1" applyFill="1" applyBorder="1" applyAlignment="1">
      <alignment horizontal="right" vertical="center"/>
    </xf>
    <xf numFmtId="164" fontId="19" fillId="0" borderId="0" xfId="0" applyFont="1" applyFill="1" applyBorder="1" applyAlignment="1">
      <alignment horizontal="left" vertical="top" wrapText="1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left"/>
    </xf>
    <xf numFmtId="164" fontId="33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/>
    </xf>
    <xf numFmtId="165" fontId="28" fillId="0" borderId="0" xfId="0" applyNumberFormat="1" applyFont="1" applyFill="1" applyBorder="1" applyAlignment="1">
      <alignment horizontal="left" vertical="top" wrapText="1"/>
    </xf>
    <xf numFmtId="164" fontId="28" fillId="0" borderId="0" xfId="0" applyFont="1" applyFill="1" applyAlignment="1">
      <alignment wrapText="1"/>
    </xf>
    <xf numFmtId="164" fontId="28" fillId="0" borderId="0" xfId="0" applyFont="1" applyFill="1" applyAlignment="1">
      <alignment/>
    </xf>
    <xf numFmtId="164" fontId="28" fillId="0" borderId="0" xfId="0" applyFont="1" applyFill="1" applyAlignment="1">
      <alignment/>
    </xf>
    <xf numFmtId="173" fontId="28" fillId="0" borderId="0" xfId="15" applyFont="1" applyFill="1" applyBorder="1" applyAlignment="1" applyProtection="1">
      <alignment/>
      <protection/>
    </xf>
    <xf numFmtId="164" fontId="35" fillId="0" borderId="0" xfId="0" applyFont="1" applyFill="1" applyBorder="1" applyAlignment="1">
      <alignment horizontal="left"/>
    </xf>
    <xf numFmtId="165" fontId="40" fillId="0" borderId="0" xfId="0" applyNumberFormat="1" applyFont="1" applyFill="1" applyBorder="1" applyAlignment="1">
      <alignment horizontal="left"/>
    </xf>
    <xf numFmtId="164" fontId="40" fillId="0" borderId="0" xfId="0" applyFont="1" applyFill="1" applyBorder="1" applyAlignment="1">
      <alignment horizontal="center"/>
    </xf>
    <xf numFmtId="164" fontId="31" fillId="24" borderId="0" xfId="0" applyFont="1" applyFill="1" applyAlignment="1">
      <alignment/>
    </xf>
    <xf numFmtId="164" fontId="19" fillId="24" borderId="0" xfId="0" applyFont="1" applyFill="1" applyAlignment="1">
      <alignment/>
    </xf>
    <xf numFmtId="164" fontId="31" fillId="25" borderId="0" xfId="0" applyFont="1" applyFill="1" applyAlignment="1">
      <alignment/>
    </xf>
    <xf numFmtId="164" fontId="19" fillId="25" borderId="0" xfId="0" applyFont="1" applyFill="1" applyAlignment="1">
      <alignment/>
    </xf>
    <xf numFmtId="164" fontId="19" fillId="26" borderId="0" xfId="0" applyFont="1" applyFill="1" applyAlignment="1">
      <alignment/>
    </xf>
  </cellXfs>
  <cellStyles count="8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20% – Акцентування1" xfId="26"/>
    <cellStyle name="20% – Акцентування2" xfId="27"/>
    <cellStyle name="20% – Акцентування3" xfId="28"/>
    <cellStyle name="20% – Акцентування4" xfId="29"/>
    <cellStyle name="20% – Акцентування5" xfId="30"/>
    <cellStyle name="20% – Акцентування6" xfId="31"/>
    <cellStyle name="40% - Акцент1" xfId="32"/>
    <cellStyle name="40% - Акцент2" xfId="33"/>
    <cellStyle name="40% - Акцент3" xfId="34"/>
    <cellStyle name="40% - Акцент4" xfId="35"/>
    <cellStyle name="40% - Акцент5" xfId="36"/>
    <cellStyle name="40% - Акцент6" xfId="37"/>
    <cellStyle name="40% – Акцентування1" xfId="38"/>
    <cellStyle name="40% – Акцентування2" xfId="39"/>
    <cellStyle name="40% – Акцентування3" xfId="40"/>
    <cellStyle name="40% – Акцентування4" xfId="41"/>
    <cellStyle name="40% – Акцентування5" xfId="42"/>
    <cellStyle name="40% – Акцентування6" xfId="43"/>
    <cellStyle name="60% - Акцент1" xfId="44"/>
    <cellStyle name="60% - Акцент2" xfId="45"/>
    <cellStyle name="60% - Акцент3" xfId="46"/>
    <cellStyle name="60% - Акцент4" xfId="47"/>
    <cellStyle name="60% - Акцент5" xfId="48"/>
    <cellStyle name="60% - Акцент6" xfId="49"/>
    <cellStyle name="60% – Акцентування1" xfId="50"/>
    <cellStyle name="60% – Акцентування2" xfId="51"/>
    <cellStyle name="60% – Акцентування3" xfId="52"/>
    <cellStyle name="60% – Акцентування4" xfId="53"/>
    <cellStyle name="60% – Акцентування5" xfId="54"/>
    <cellStyle name="60% – Акцентування6" xfId="55"/>
    <cellStyle name="Iau?iue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Акцентування1" xfId="63"/>
    <cellStyle name="Акцентування2" xfId="64"/>
    <cellStyle name="Акцентування3" xfId="65"/>
    <cellStyle name="Акцентування4" xfId="66"/>
    <cellStyle name="Акцентування5" xfId="67"/>
    <cellStyle name="Акцентування6" xfId="68"/>
    <cellStyle name="Ввод " xfId="69"/>
    <cellStyle name="Ввід" xfId="70"/>
    <cellStyle name="Вывод" xfId="71"/>
    <cellStyle name="Вычисление" xfId="72"/>
    <cellStyle name="Добре" xfId="73"/>
    <cellStyle name="Заголовок 1" xfId="74"/>
    <cellStyle name="Заголовок 2" xfId="75"/>
    <cellStyle name="Заголовок 3" xfId="76"/>
    <cellStyle name="Заголовок 4" xfId="77"/>
    <cellStyle name="Зв'язана клітинка" xfId="78"/>
    <cellStyle name="Итог" xfId="79"/>
    <cellStyle name="Контрольна клітинка" xfId="80"/>
    <cellStyle name="Контрольная ячейка" xfId="81"/>
    <cellStyle name="Назва" xfId="82"/>
    <cellStyle name="Название" xfId="83"/>
    <cellStyle name="Нейтральный" xfId="84"/>
    <cellStyle name="Обчислення" xfId="85"/>
    <cellStyle name="Обычный 2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Підсумок" xfId="92"/>
    <cellStyle name="Результат 1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Хороший" xfId="99"/>
    <cellStyle name="Excel Built-in Normal" xfId="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C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29"/>
  <sheetViews>
    <sheetView tabSelected="1" zoomScale="115" zoomScaleNormal="115" workbookViewId="0" topLeftCell="A1">
      <selection activeCell="A16" sqref="A13:IV16"/>
    </sheetView>
  </sheetViews>
  <sheetFormatPr defaultColWidth="9.00390625" defaultRowHeight="12.75"/>
  <cols>
    <col min="1" max="1" width="7.00390625" style="1" customWidth="1"/>
    <col min="2" max="2" width="33.625" style="2" customWidth="1"/>
    <col min="3" max="3" width="9.00390625" style="2" customWidth="1"/>
    <col min="4" max="4" width="7.75390625" style="2" customWidth="1"/>
    <col min="5" max="5" width="7.375" style="2" customWidth="1"/>
    <col min="6" max="6" width="9.00390625" style="2" customWidth="1"/>
    <col min="7" max="7" width="8.125" style="2" customWidth="1"/>
    <col min="8" max="9" width="10.25390625" style="2" customWidth="1"/>
    <col min="10" max="10" width="8.75390625" style="2" customWidth="1"/>
    <col min="11" max="11" width="8.625" style="2" customWidth="1"/>
    <col min="12" max="12" width="7.375" style="2" customWidth="1"/>
    <col min="13" max="13" width="7.625" style="2" customWidth="1"/>
    <col min="14" max="14" width="6.375" style="2" customWidth="1"/>
    <col min="15" max="15" width="0" style="2" hidden="1" customWidth="1"/>
    <col min="16" max="16" width="6.50390625" style="2" customWidth="1"/>
    <col min="17" max="17" width="7.50390625" style="2" customWidth="1"/>
    <col min="18" max="18" width="4.375" style="2" customWidth="1"/>
    <col min="19" max="19" width="6.50390625" style="3" customWidth="1"/>
    <col min="20" max="20" width="5.375" style="3" customWidth="1"/>
    <col min="21" max="21" width="9.125" style="3" customWidth="1"/>
    <col min="22" max="255" width="9.125" style="2" customWidth="1"/>
    <col min="256" max="16384" width="11.625" style="0" customWidth="1"/>
  </cols>
  <sheetData>
    <row r="1" spans="12:21" ht="12.75" customHeight="1">
      <c r="L1" s="4"/>
      <c r="M1" s="4"/>
      <c r="N1" s="5" t="s">
        <v>0</v>
      </c>
      <c r="O1" s="5"/>
      <c r="P1" s="5"/>
      <c r="Q1" s="5"/>
      <c r="R1" s="5"/>
      <c r="S1" s="5"/>
      <c r="T1" s="5"/>
      <c r="U1" s="5"/>
    </row>
    <row r="2" spans="2:21" ht="12.75" customHeight="1">
      <c r="B2" s="6" t="s">
        <v>1</v>
      </c>
      <c r="C2" s="6"/>
      <c r="D2" s="6"/>
      <c r="E2" s="6"/>
      <c r="K2" s="7" t="s">
        <v>2</v>
      </c>
      <c r="L2" s="7"/>
      <c r="M2" s="7"/>
      <c r="N2" s="7"/>
      <c r="O2" s="7"/>
      <c r="P2" s="7"/>
      <c r="Q2" s="8"/>
      <c r="R2" s="8"/>
      <c r="S2" s="8"/>
      <c r="T2" s="8"/>
      <c r="U2" s="8"/>
    </row>
    <row r="3" spans="2:21" ht="12.75" customHeight="1">
      <c r="B3" s="9" t="s">
        <v>3</v>
      </c>
      <c r="C3" s="9"/>
      <c r="D3" s="9"/>
      <c r="E3" s="9"/>
      <c r="K3" s="10" t="s">
        <v>4</v>
      </c>
      <c r="L3" s="10"/>
      <c r="M3" s="10"/>
      <c r="N3" s="10"/>
      <c r="O3" s="10"/>
      <c r="P3" s="10"/>
      <c r="Q3" s="10"/>
      <c r="R3" s="8"/>
      <c r="S3" s="8"/>
      <c r="T3" s="8"/>
      <c r="U3" s="8"/>
    </row>
    <row r="4" spans="2:21" ht="12.75">
      <c r="B4" s="11" t="s">
        <v>5</v>
      </c>
      <c r="C4" s="11"/>
      <c r="D4" s="11"/>
      <c r="E4" s="11"/>
      <c r="F4" s="12"/>
      <c r="G4" s="12"/>
      <c r="H4" s="12"/>
      <c r="I4" s="12"/>
      <c r="J4" s="12"/>
      <c r="K4" s="13" t="s">
        <v>6</v>
      </c>
      <c r="L4" s="13"/>
      <c r="M4" s="13"/>
      <c r="N4" s="13"/>
      <c r="O4" s="13"/>
      <c r="P4" s="13"/>
      <c r="Q4" s="8"/>
      <c r="R4" s="8"/>
      <c r="S4" s="8"/>
      <c r="T4" s="8"/>
      <c r="U4" s="8"/>
    </row>
    <row r="5" spans="2:21" ht="12.75">
      <c r="B5" s="14" t="s">
        <v>7</v>
      </c>
      <c r="C5" s="14"/>
      <c r="D5" s="14"/>
      <c r="E5" s="14"/>
      <c r="F5" s="14"/>
      <c r="K5" s="15" t="s">
        <v>8</v>
      </c>
      <c r="L5" s="15"/>
      <c r="M5" s="15"/>
      <c r="N5" s="15"/>
      <c r="O5" s="15"/>
      <c r="P5" s="15"/>
      <c r="Q5" s="8"/>
      <c r="R5" s="8"/>
      <c r="S5" s="8"/>
      <c r="T5" s="8"/>
      <c r="U5" s="8"/>
    </row>
    <row r="6" spans="2:21" ht="12.75">
      <c r="B6" s="16" t="s">
        <v>9</v>
      </c>
      <c r="C6" s="17"/>
      <c r="D6" s="17"/>
      <c r="E6" s="17"/>
      <c r="F6" s="14"/>
      <c r="K6" s="18"/>
      <c r="L6" s="19" t="s">
        <v>10</v>
      </c>
      <c r="M6" s="20" t="s">
        <v>11</v>
      </c>
      <c r="N6" s="20"/>
      <c r="O6" s="21"/>
      <c r="P6" s="22"/>
      <c r="Q6" s="8"/>
      <c r="R6" s="8"/>
      <c r="S6" s="8"/>
      <c r="T6" s="8"/>
      <c r="U6" s="8"/>
    </row>
    <row r="7" spans="2:21" ht="12.75">
      <c r="B7" s="23"/>
      <c r="C7" s="23"/>
      <c r="D7" s="23"/>
      <c r="E7" s="23"/>
      <c r="K7" s="24" t="s">
        <v>12</v>
      </c>
      <c r="L7"/>
      <c r="M7"/>
      <c r="N7"/>
      <c r="O7"/>
      <c r="P7"/>
      <c r="Q7" s="8"/>
      <c r="R7" s="8"/>
      <c r="S7" s="8"/>
      <c r="T7" s="8"/>
      <c r="U7" s="8"/>
    </row>
    <row r="8" spans="2:21" ht="12.75">
      <c r="B8" s="16"/>
      <c r="C8" s="25"/>
      <c r="D8" s="25"/>
      <c r="E8" s="25"/>
      <c r="K8" s="26" t="s">
        <v>9</v>
      </c>
      <c r="O8" s="27"/>
      <c r="P8" s="8"/>
      <c r="Q8" s="8"/>
      <c r="R8" s="8"/>
      <c r="S8" s="8"/>
      <c r="T8" s="8"/>
      <c r="U8" s="8"/>
    </row>
    <row r="9" spans="1:21" s="4" customFormat="1" ht="12.75">
      <c r="A9" s="28"/>
      <c r="B9" s="29"/>
      <c r="C9" s="29"/>
      <c r="D9" s="29"/>
      <c r="E9" s="29"/>
      <c r="G9" s="30"/>
      <c r="H9" s="30"/>
      <c r="I9" s="30"/>
      <c r="J9" s="30"/>
      <c r="O9" s="29"/>
      <c r="P9" s="29"/>
      <c r="S9" s="31"/>
      <c r="T9" s="31"/>
      <c r="U9" s="31"/>
    </row>
    <row r="10" spans="1:18" ht="12.75">
      <c r="A10" s="32" t="s">
        <v>13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2.75">
      <c r="A11" s="33" t="s">
        <v>14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12.75" customHeight="1">
      <c r="A12" s="34" t="s">
        <v>15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21" ht="12.75" customHeight="1">
      <c r="A13" s="35" t="s">
        <v>16</v>
      </c>
      <c r="B13" s="36" t="s">
        <v>17</v>
      </c>
      <c r="C13" s="36" t="s">
        <v>18</v>
      </c>
      <c r="D13" s="36" t="s">
        <v>19</v>
      </c>
      <c r="E13" s="36"/>
      <c r="F13" s="36"/>
      <c r="G13" s="36"/>
      <c r="H13" s="36"/>
      <c r="I13" s="36"/>
      <c r="J13" s="36"/>
      <c r="K13" s="36" t="s">
        <v>20</v>
      </c>
      <c r="L13" s="36"/>
      <c r="M13" s="36" t="s">
        <v>21</v>
      </c>
      <c r="N13" s="36"/>
      <c r="O13" s="36"/>
      <c r="P13" s="36"/>
      <c r="Q13" s="37" t="s">
        <v>22</v>
      </c>
      <c r="R13" s="37" t="s">
        <v>23</v>
      </c>
      <c r="S13" s="37" t="s">
        <v>24</v>
      </c>
      <c r="T13" s="37" t="s">
        <v>25</v>
      </c>
      <c r="U13" s="37" t="s">
        <v>26</v>
      </c>
    </row>
    <row r="14" spans="1:21" ht="12.75" customHeight="1">
      <c r="A14" s="35"/>
      <c r="B14" s="36"/>
      <c r="C14" s="36"/>
      <c r="D14" s="36" t="s">
        <v>27</v>
      </c>
      <c r="E14" s="38" t="s">
        <v>28</v>
      </c>
      <c r="F14" s="38"/>
      <c r="G14" s="38"/>
      <c r="H14" s="38"/>
      <c r="I14" s="38"/>
      <c r="J14" s="38"/>
      <c r="K14" s="36" t="s">
        <v>29</v>
      </c>
      <c r="L14" s="36" t="s">
        <v>30</v>
      </c>
      <c r="M14" s="36" t="s">
        <v>31</v>
      </c>
      <c r="N14" s="36" t="s">
        <v>32</v>
      </c>
      <c r="O14" s="36"/>
      <c r="P14" s="36"/>
      <c r="Q14" s="37"/>
      <c r="R14" s="37"/>
      <c r="S14" s="37"/>
      <c r="T14" s="37"/>
      <c r="U14" s="37"/>
    </row>
    <row r="15" spans="1:21" ht="12.75" customHeight="1">
      <c r="A15" s="35"/>
      <c r="B15" s="36"/>
      <c r="C15" s="36"/>
      <c r="D15" s="36"/>
      <c r="E15" s="39" t="s">
        <v>33</v>
      </c>
      <c r="F15" s="39" t="s">
        <v>34</v>
      </c>
      <c r="G15" s="39" t="s">
        <v>35</v>
      </c>
      <c r="H15" s="39" t="s">
        <v>36</v>
      </c>
      <c r="I15" s="39"/>
      <c r="J15" s="39" t="s">
        <v>37</v>
      </c>
      <c r="K15" s="36"/>
      <c r="L15" s="36"/>
      <c r="M15" s="36"/>
      <c r="N15" s="36"/>
      <c r="O15" s="36"/>
      <c r="P15" s="36"/>
      <c r="Q15" s="37"/>
      <c r="R15" s="37"/>
      <c r="S15" s="37"/>
      <c r="T15" s="37"/>
      <c r="U15" s="37"/>
    </row>
    <row r="16" spans="1:21" ht="12.75" customHeight="1">
      <c r="A16" s="35"/>
      <c r="B16" s="36"/>
      <c r="C16" s="36"/>
      <c r="D16" s="36"/>
      <c r="E16" s="39"/>
      <c r="F16" s="39"/>
      <c r="G16" s="39"/>
      <c r="H16" s="36" t="s">
        <v>38</v>
      </c>
      <c r="I16" s="36" t="s">
        <v>39</v>
      </c>
      <c r="J16" s="39"/>
      <c r="K16" s="36"/>
      <c r="L16" s="36"/>
      <c r="M16" s="36"/>
      <c r="N16" s="40" t="s">
        <v>40</v>
      </c>
      <c r="O16" s="40"/>
      <c r="P16" s="41" t="s">
        <v>41</v>
      </c>
      <c r="Q16" s="37"/>
      <c r="R16" s="37"/>
      <c r="S16" s="37"/>
      <c r="T16" s="37"/>
      <c r="U16" s="37"/>
    </row>
    <row r="17" spans="1:43" s="46" customFormat="1" ht="12.75">
      <c r="A17" s="42">
        <v>1</v>
      </c>
      <c r="B17" s="43">
        <v>2</v>
      </c>
      <c r="C17" s="43">
        <v>3</v>
      </c>
      <c r="D17" s="43">
        <v>4</v>
      </c>
      <c r="E17" s="43">
        <v>5</v>
      </c>
      <c r="F17" s="43">
        <v>6</v>
      </c>
      <c r="G17" s="44">
        <v>7</v>
      </c>
      <c r="H17" s="43">
        <v>8</v>
      </c>
      <c r="I17" s="43">
        <v>9</v>
      </c>
      <c r="J17" s="43">
        <v>10</v>
      </c>
      <c r="K17" s="45">
        <v>11</v>
      </c>
      <c r="L17" s="45">
        <v>12</v>
      </c>
      <c r="M17" s="45">
        <v>13</v>
      </c>
      <c r="N17" s="45">
        <v>14</v>
      </c>
      <c r="O17" s="45"/>
      <c r="P17" s="45">
        <v>15</v>
      </c>
      <c r="Q17" s="45">
        <v>16</v>
      </c>
      <c r="R17" s="45">
        <v>17</v>
      </c>
      <c r="S17" s="43">
        <v>18</v>
      </c>
      <c r="T17" s="43">
        <v>19</v>
      </c>
      <c r="U17" s="43">
        <v>20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21" ht="12.75">
      <c r="A18" s="47" t="s">
        <v>42</v>
      </c>
      <c r="B18" s="48" t="s">
        <v>43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</row>
    <row r="19" spans="1:21" ht="12.75">
      <c r="A19" s="49" t="s">
        <v>44</v>
      </c>
      <c r="B19" s="48" t="s">
        <v>45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1:21" ht="12.75" customHeight="1">
      <c r="A20" s="49" t="s">
        <v>46</v>
      </c>
      <c r="B20" s="50" t="s">
        <v>47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1:21" ht="12.75">
      <c r="A21" s="48" t="s">
        <v>48</v>
      </c>
      <c r="B21" s="48"/>
      <c r="C21" s="48" t="e">
        <f>SUM(#REF!)</f>
        <v>#REF!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 t="e">
        <f>SUM(#REF!)</f>
        <v>#REF!</v>
      </c>
      <c r="P21" s="51">
        <v>0</v>
      </c>
      <c r="Q21" s="52">
        <v>0</v>
      </c>
      <c r="R21" s="51"/>
      <c r="S21" s="52">
        <v>0</v>
      </c>
      <c r="T21" s="52">
        <v>0</v>
      </c>
      <c r="U21" s="52">
        <v>0</v>
      </c>
    </row>
    <row r="22" spans="1:21" ht="12.75" customHeight="1">
      <c r="A22" s="53" t="s">
        <v>49</v>
      </c>
      <c r="B22" s="50" t="s">
        <v>50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ht="12.75">
      <c r="A23" s="54" t="s">
        <v>51</v>
      </c>
      <c r="B23" s="54"/>
      <c r="C23" s="54"/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/>
      <c r="P23" s="51">
        <v>0</v>
      </c>
      <c r="Q23" s="51">
        <v>0</v>
      </c>
      <c r="R23" s="55"/>
      <c r="S23" s="51">
        <v>0</v>
      </c>
      <c r="T23" s="51">
        <v>0</v>
      </c>
      <c r="U23" s="51">
        <v>0</v>
      </c>
    </row>
    <row r="24" spans="1:21" ht="12.75">
      <c r="A24" s="53" t="s">
        <v>52</v>
      </c>
      <c r="B24" s="38" t="s">
        <v>53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ht="12.75">
      <c r="A25" s="48" t="s">
        <v>54</v>
      </c>
      <c r="B25" s="48"/>
      <c r="C25" s="48"/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/>
      <c r="P25" s="51">
        <v>0</v>
      </c>
      <c r="Q25" s="51">
        <v>0</v>
      </c>
      <c r="R25" s="55"/>
      <c r="S25" s="51">
        <v>0</v>
      </c>
      <c r="T25" s="51">
        <v>0</v>
      </c>
      <c r="U25" s="51">
        <v>0</v>
      </c>
    </row>
    <row r="26" spans="1:21" ht="12.75">
      <c r="A26" s="53" t="s">
        <v>55</v>
      </c>
      <c r="B26" s="38" t="s">
        <v>56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ht="12.75">
      <c r="A27" s="48" t="s">
        <v>57</v>
      </c>
      <c r="B27" s="48"/>
      <c r="C27" s="48">
        <v>-1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/>
      <c r="S27" s="51">
        <v>0</v>
      </c>
      <c r="T27" s="51">
        <v>0</v>
      </c>
      <c r="U27" s="51">
        <v>0</v>
      </c>
    </row>
    <row r="28" spans="1:21" ht="12.75">
      <c r="A28" s="49" t="s">
        <v>58</v>
      </c>
      <c r="B28" s="38" t="s">
        <v>59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ht="12.75">
      <c r="A29" s="48" t="s">
        <v>60</v>
      </c>
      <c r="B29" s="48"/>
      <c r="C29" s="48"/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/>
      <c r="P29" s="51">
        <v>0</v>
      </c>
      <c r="Q29" s="51">
        <v>0</v>
      </c>
      <c r="R29" s="55"/>
      <c r="S29" s="51">
        <v>0</v>
      </c>
      <c r="T29" s="51">
        <v>0</v>
      </c>
      <c r="U29" s="51">
        <v>0</v>
      </c>
    </row>
    <row r="30" spans="1:21" ht="12.75">
      <c r="A30" s="53" t="s">
        <v>61</v>
      </c>
      <c r="B30" s="38" t="s">
        <v>62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1:21" ht="12.75">
      <c r="A31" s="48" t="s">
        <v>63</v>
      </c>
      <c r="B31" s="48"/>
      <c r="C31" s="48"/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 t="e">
        <f>SUM(#REF!)</f>
        <v>#REF!</v>
      </c>
      <c r="P31" s="51">
        <v>0</v>
      </c>
      <c r="Q31" s="51">
        <v>0</v>
      </c>
      <c r="R31" s="51"/>
      <c r="S31" s="51">
        <v>0</v>
      </c>
      <c r="T31" s="51">
        <v>0</v>
      </c>
      <c r="U31" s="51">
        <v>0</v>
      </c>
    </row>
    <row r="32" spans="1:21" ht="12.75">
      <c r="A32" s="48" t="s">
        <v>64</v>
      </c>
      <c r="B32" s="48"/>
      <c r="C32" s="48"/>
      <c r="D32" s="56">
        <v>0</v>
      </c>
      <c r="E32" s="56">
        <v>0</v>
      </c>
      <c r="F32" s="56">
        <f>F31+F29+F27+F35+F23+F21</f>
        <v>0</v>
      </c>
      <c r="G32" s="56">
        <f>G31+G29+G27+G35+G23+G21</f>
        <v>0</v>
      </c>
      <c r="H32" s="56">
        <f>H31+H29+H27+H35+H23+H21</f>
        <v>0</v>
      </c>
      <c r="I32" s="56">
        <f>I31+I29+I27+I35+I23+I21</f>
        <v>0</v>
      </c>
      <c r="J32" s="56">
        <f>J31+J29+J27+J35+J23+J21</f>
        <v>0</v>
      </c>
      <c r="K32" s="56">
        <f>K31+K29+K27+K35+K23+K21</f>
        <v>0</v>
      </c>
      <c r="L32" s="56">
        <v>0</v>
      </c>
      <c r="M32" s="56">
        <v>0</v>
      </c>
      <c r="N32" s="56">
        <f>N31+N29+N27+N35+N23+N21</f>
        <v>0</v>
      </c>
      <c r="O32" s="56" t="e">
        <f>O31+O29+O27+O35+O23+O21</f>
        <v>#REF!</v>
      </c>
      <c r="P32" s="56">
        <f>P31+P29+P27+P35+P23+P21</f>
        <v>0</v>
      </c>
      <c r="Q32" s="56">
        <v>0</v>
      </c>
      <c r="R32" s="56"/>
      <c r="S32" s="57">
        <f>S31+S29+S27+S35+S23+S21</f>
        <v>2190</v>
      </c>
      <c r="T32" s="57">
        <f>T31+T29+T27+T35+T23+T21</f>
        <v>0</v>
      </c>
      <c r="U32" s="57">
        <v>0</v>
      </c>
    </row>
    <row r="33" spans="1:21" ht="12.75" customHeight="1">
      <c r="A33" s="53" t="s">
        <v>65</v>
      </c>
      <c r="B33" s="58" t="s">
        <v>66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</row>
    <row r="34" spans="1:21" ht="12.75" customHeight="1">
      <c r="A34" s="53" t="s">
        <v>67</v>
      </c>
      <c r="B34" s="50" t="s">
        <v>68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1:21" ht="12.75">
      <c r="A35" s="59" t="s">
        <v>69</v>
      </c>
      <c r="B35" s="60" t="s">
        <v>70</v>
      </c>
      <c r="C35" s="61" t="s">
        <v>71</v>
      </c>
      <c r="D35" s="62">
        <v>1057.54</v>
      </c>
      <c r="E35" s="63">
        <f>D35</f>
        <v>1057.54</v>
      </c>
      <c r="F35" s="64"/>
      <c r="G35" s="64"/>
      <c r="H35" s="64"/>
      <c r="I35" s="64"/>
      <c r="J35" s="64"/>
      <c r="K35" s="65"/>
      <c r="L35" s="66">
        <f>E35</f>
        <v>1057.54</v>
      </c>
      <c r="M35" s="67">
        <f>E35</f>
        <v>1057.54</v>
      </c>
      <c r="N35" s="64"/>
      <c r="O35" s="64"/>
      <c r="P35" s="64"/>
      <c r="Q35" s="68">
        <v>52.8</v>
      </c>
      <c r="R35" s="68"/>
      <c r="S35" s="68">
        <v>2190</v>
      </c>
      <c r="T35" s="68"/>
      <c r="U35" s="67">
        <v>240.905</v>
      </c>
    </row>
    <row r="36" spans="1:21" ht="12.75">
      <c r="A36" s="59" t="s">
        <v>72</v>
      </c>
      <c r="B36" s="60" t="s">
        <v>73</v>
      </c>
      <c r="C36" s="61" t="s">
        <v>74</v>
      </c>
      <c r="D36" s="62">
        <v>390.385</v>
      </c>
      <c r="E36" s="63">
        <f>D36</f>
        <v>390.385</v>
      </c>
      <c r="F36" s="64"/>
      <c r="G36" s="64"/>
      <c r="H36" s="64"/>
      <c r="I36" s="64"/>
      <c r="J36" s="64"/>
      <c r="K36" s="65"/>
      <c r="L36" s="66">
        <f>E36</f>
        <v>390.385</v>
      </c>
      <c r="M36" s="67">
        <f>E36</f>
        <v>390.385</v>
      </c>
      <c r="N36" s="64"/>
      <c r="O36" s="64"/>
      <c r="P36" s="64"/>
      <c r="Q36" s="68">
        <v>146.4</v>
      </c>
      <c r="R36" s="68"/>
      <c r="S36" s="68"/>
      <c r="T36" s="68"/>
      <c r="U36" s="67">
        <v>32</v>
      </c>
    </row>
    <row r="37" spans="1:21" ht="12.75">
      <c r="A37" s="59" t="s">
        <v>75</v>
      </c>
      <c r="B37" s="60" t="s">
        <v>76</v>
      </c>
      <c r="C37" s="61" t="s">
        <v>77</v>
      </c>
      <c r="D37" s="62">
        <v>848.948</v>
      </c>
      <c r="E37" s="63">
        <f>D37</f>
        <v>848.948</v>
      </c>
      <c r="F37" s="64"/>
      <c r="G37" s="64"/>
      <c r="H37" s="64"/>
      <c r="I37" s="64"/>
      <c r="J37" s="64"/>
      <c r="K37" s="65"/>
      <c r="L37" s="66">
        <f>E37</f>
        <v>848.948</v>
      </c>
      <c r="M37" s="67">
        <f>E37</f>
        <v>848.948</v>
      </c>
      <c r="N37" s="64"/>
      <c r="O37" s="64"/>
      <c r="P37" s="64"/>
      <c r="Q37" s="68">
        <v>318</v>
      </c>
      <c r="R37" s="68"/>
      <c r="S37" s="68"/>
      <c r="T37" s="68"/>
      <c r="U37" s="67">
        <v>32</v>
      </c>
    </row>
    <row r="38" spans="1:21" ht="12.75">
      <c r="A38" s="59" t="s">
        <v>78</v>
      </c>
      <c r="B38" s="60" t="s">
        <v>79</v>
      </c>
      <c r="C38" s="61" t="s">
        <v>80</v>
      </c>
      <c r="D38" s="62">
        <v>219.15</v>
      </c>
      <c r="E38" s="63"/>
      <c r="F38" s="64">
        <f>D38</f>
        <v>219.15</v>
      </c>
      <c r="G38" s="64"/>
      <c r="H38" s="64"/>
      <c r="I38" s="64"/>
      <c r="J38" s="64"/>
      <c r="K38" s="65"/>
      <c r="L38" s="66">
        <f>F38</f>
        <v>219.15</v>
      </c>
      <c r="M38" s="67">
        <f>L38</f>
        <v>219.15</v>
      </c>
      <c r="N38" s="64"/>
      <c r="O38" s="64"/>
      <c r="P38" s="64"/>
      <c r="Q38" s="68">
        <v>9.2</v>
      </c>
      <c r="R38" s="68"/>
      <c r="S38" s="68"/>
      <c r="T38" s="68"/>
      <c r="U38" s="67">
        <v>285.795</v>
      </c>
    </row>
    <row r="39" spans="1:21" ht="12.75">
      <c r="A39" s="59" t="s">
        <v>81</v>
      </c>
      <c r="B39" s="60" t="s">
        <v>82</v>
      </c>
      <c r="C39" s="61" t="s">
        <v>83</v>
      </c>
      <c r="D39" s="62">
        <v>857.075</v>
      </c>
      <c r="E39" s="63"/>
      <c r="F39" s="64">
        <f>D39</f>
        <v>857.075</v>
      </c>
      <c r="G39" s="64"/>
      <c r="H39" s="64"/>
      <c r="I39" s="64"/>
      <c r="J39" s="64"/>
      <c r="K39" s="65"/>
      <c r="L39" s="66">
        <f>F39</f>
        <v>857.075</v>
      </c>
      <c r="M39" s="67">
        <f>L39</f>
        <v>857.075</v>
      </c>
      <c r="N39" s="64"/>
      <c r="O39" s="64"/>
      <c r="P39" s="64"/>
      <c r="Q39" s="68">
        <v>60</v>
      </c>
      <c r="R39" s="68"/>
      <c r="S39" s="68"/>
      <c r="T39" s="68"/>
      <c r="U39" s="67">
        <v>170</v>
      </c>
    </row>
    <row r="40" spans="1:21" ht="12.75">
      <c r="A40" s="59" t="s">
        <v>84</v>
      </c>
      <c r="B40" s="60" t="s">
        <v>85</v>
      </c>
      <c r="C40" s="61" t="s">
        <v>86</v>
      </c>
      <c r="D40" s="62">
        <v>266.487</v>
      </c>
      <c r="E40" s="63">
        <f>D40</f>
        <v>266.487</v>
      </c>
      <c r="F40" s="64"/>
      <c r="G40" s="64"/>
      <c r="H40" s="64"/>
      <c r="I40" s="64"/>
      <c r="J40" s="64"/>
      <c r="K40" s="65"/>
      <c r="L40" s="66">
        <f>E40</f>
        <v>266.487</v>
      </c>
      <c r="M40" s="67">
        <f>E40</f>
        <v>266.487</v>
      </c>
      <c r="N40" s="64"/>
      <c r="O40" s="64"/>
      <c r="P40" s="64"/>
      <c r="Q40" s="68">
        <v>99.6</v>
      </c>
      <c r="R40" s="68"/>
      <c r="S40" s="68"/>
      <c r="T40" s="68"/>
      <c r="U40" s="67">
        <v>32</v>
      </c>
    </row>
    <row r="41" spans="1:21" ht="12.75">
      <c r="A41" s="59" t="s">
        <v>87</v>
      </c>
      <c r="B41" s="60" t="s">
        <v>88</v>
      </c>
      <c r="C41" s="61" t="s">
        <v>89</v>
      </c>
      <c r="D41" s="62">
        <f>977.873+50.012</f>
        <v>1027.885</v>
      </c>
      <c r="E41" s="63">
        <f>D41</f>
        <v>1027.885</v>
      </c>
      <c r="F41" s="64"/>
      <c r="G41" s="64"/>
      <c r="H41" s="64"/>
      <c r="I41" s="64"/>
      <c r="J41" s="64"/>
      <c r="K41" s="65"/>
      <c r="L41" s="66">
        <f>E41</f>
        <v>1027.885</v>
      </c>
      <c r="M41" s="67">
        <f>E41</f>
        <v>1027.885</v>
      </c>
      <c r="N41" s="64"/>
      <c r="O41" s="64"/>
      <c r="P41" s="64"/>
      <c r="Q41" s="68">
        <v>43.2</v>
      </c>
      <c r="R41" s="68"/>
      <c r="S41" s="68"/>
      <c r="T41" s="68"/>
      <c r="U41" s="67">
        <v>285.795</v>
      </c>
    </row>
    <row r="42" spans="1:21" ht="12.75">
      <c r="A42" s="59" t="s">
        <v>90</v>
      </c>
      <c r="B42" s="60" t="s">
        <v>91</v>
      </c>
      <c r="C42" s="61" t="s">
        <v>92</v>
      </c>
      <c r="D42" s="62">
        <v>835.52</v>
      </c>
      <c r="E42" s="63">
        <f>D42</f>
        <v>835.52</v>
      </c>
      <c r="F42" s="64"/>
      <c r="G42" s="64"/>
      <c r="H42" s="64"/>
      <c r="I42" s="64"/>
      <c r="J42" s="64"/>
      <c r="K42" s="65"/>
      <c r="L42" s="66">
        <f>E42</f>
        <v>835.52</v>
      </c>
      <c r="M42" s="67">
        <f>E42</f>
        <v>835.52</v>
      </c>
      <c r="N42" s="64"/>
      <c r="O42" s="64"/>
      <c r="P42" s="64"/>
      <c r="Q42" s="68">
        <v>626.4</v>
      </c>
      <c r="R42" s="68"/>
      <c r="S42" s="68"/>
      <c r="T42" s="68"/>
      <c r="U42" s="67">
        <v>16</v>
      </c>
    </row>
    <row r="43" spans="1:26" ht="12.75">
      <c r="A43" s="54" t="s">
        <v>93</v>
      </c>
      <c r="B43" s="54"/>
      <c r="C43" s="54"/>
      <c r="D43" s="69">
        <f>SUM(D35:D42)</f>
        <v>5502.990000000001</v>
      </c>
      <c r="E43" s="69">
        <f>SUM(E35:E42)</f>
        <v>4426.764999999999</v>
      </c>
      <c r="F43" s="69">
        <f>SUM(F35:F42)</f>
        <v>1076.2250000000001</v>
      </c>
      <c r="G43" s="69">
        <f>SUM(G35:G42)</f>
        <v>0</v>
      </c>
      <c r="H43" s="69">
        <f>SUM(H35:H42)</f>
        <v>0</v>
      </c>
      <c r="I43" s="69">
        <f>SUM(I35:I42)</f>
        <v>0</v>
      </c>
      <c r="J43" s="69">
        <f>SUM(J35:J42)</f>
        <v>0</v>
      </c>
      <c r="K43" s="69">
        <f>SUM(K35:K42)</f>
        <v>0</v>
      </c>
      <c r="L43" s="69">
        <f>SUM(L35:L42)</f>
        <v>5502.990000000001</v>
      </c>
      <c r="M43" s="69">
        <f>SUM(M35:M42)</f>
        <v>5502.990000000001</v>
      </c>
      <c r="N43" s="69">
        <f>SUM(N35:N42)</f>
        <v>0</v>
      </c>
      <c r="O43" s="69">
        <f>SUM(O35:O38)</f>
        <v>0</v>
      </c>
      <c r="P43" s="69">
        <f>SUM(P35:P42)</f>
        <v>0</v>
      </c>
      <c r="Q43" s="70">
        <f>SUM(Q35:Q42)</f>
        <v>1355.6</v>
      </c>
      <c r="R43" s="69"/>
      <c r="S43" s="71">
        <f>SUM(S35:S42)</f>
        <v>2190</v>
      </c>
      <c r="T43" s="69">
        <f>SUM(T35:T42)</f>
        <v>0</v>
      </c>
      <c r="U43" s="69">
        <f>SUM(U35:U42)</f>
        <v>1094.4950000000001</v>
      </c>
      <c r="V43" s="72"/>
      <c r="W43" s="72"/>
      <c r="X43" s="72"/>
      <c r="Y43" s="72"/>
      <c r="Z43" s="72"/>
    </row>
    <row r="44" spans="1:21" ht="12.75" customHeight="1">
      <c r="A44" s="53" t="s">
        <v>94</v>
      </c>
      <c r="B44" s="50" t="s">
        <v>50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</row>
    <row r="45" spans="1:21" ht="12.75">
      <c r="A45" s="48" t="s">
        <v>95</v>
      </c>
      <c r="B45" s="48" t="e">
        <f>SUM(#REF!)</f>
        <v>#REF!</v>
      </c>
      <c r="C45" s="48" t="e">
        <f>SUM(#REF!)</f>
        <v>#REF!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4">
        <v>0</v>
      </c>
      <c r="R45" s="73"/>
      <c r="S45" s="75">
        <v>0</v>
      </c>
      <c r="T45" s="73">
        <v>0</v>
      </c>
      <c r="U45" s="73">
        <v>0</v>
      </c>
    </row>
    <row r="46" spans="1:21" ht="12.75">
      <c r="A46" s="53" t="s">
        <v>96</v>
      </c>
      <c r="B46" s="38" t="s">
        <v>53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</row>
    <row r="47" spans="1:21" ht="12.75">
      <c r="A47" s="48" t="s">
        <v>97</v>
      </c>
      <c r="B47" s="48"/>
      <c r="C47" s="48"/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  <c r="Q47" s="74">
        <v>0</v>
      </c>
      <c r="R47" s="73"/>
      <c r="S47" s="75">
        <v>0</v>
      </c>
      <c r="T47" s="73">
        <v>0</v>
      </c>
      <c r="U47" s="73">
        <v>0</v>
      </c>
    </row>
    <row r="48" spans="1:21" ht="12.75">
      <c r="A48" s="53" t="s">
        <v>98</v>
      </c>
      <c r="B48" s="38" t="s">
        <v>99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</row>
    <row r="49" spans="1:21" ht="12.75">
      <c r="A49" s="53" t="s">
        <v>100</v>
      </c>
      <c r="B49" s="76" t="s">
        <v>101</v>
      </c>
      <c r="C49" s="61" t="s">
        <v>102</v>
      </c>
      <c r="D49" s="77">
        <v>46.66</v>
      </c>
      <c r="E49" s="38">
        <f>D49</f>
        <v>46.66</v>
      </c>
      <c r="F49" s="38"/>
      <c r="G49" s="38"/>
      <c r="H49" s="38"/>
      <c r="I49" s="38"/>
      <c r="J49" s="38"/>
      <c r="K49" s="38"/>
      <c r="L49" s="38">
        <f>E49</f>
        <v>46.66</v>
      </c>
      <c r="M49" s="38">
        <f>L49</f>
        <v>46.66</v>
      </c>
      <c r="N49" s="38"/>
      <c r="O49" s="38"/>
      <c r="P49" s="38"/>
      <c r="Q49" s="38">
        <v>18</v>
      </c>
      <c r="R49" s="38"/>
      <c r="S49" s="38"/>
      <c r="T49" s="38"/>
      <c r="U49" s="38">
        <v>31.88</v>
      </c>
    </row>
    <row r="50" spans="1:21" ht="12.75">
      <c r="A50" s="53" t="s">
        <v>103</v>
      </c>
      <c r="B50" s="76" t="s">
        <v>104</v>
      </c>
      <c r="C50" s="61" t="s">
        <v>105</v>
      </c>
      <c r="D50" s="77">
        <v>27.08</v>
      </c>
      <c r="E50" s="38">
        <f>D50</f>
        <v>27.08</v>
      </c>
      <c r="F50" s="38"/>
      <c r="G50" s="38"/>
      <c r="H50" s="38"/>
      <c r="I50" s="38"/>
      <c r="J50" s="38"/>
      <c r="K50" s="38"/>
      <c r="L50" s="38">
        <f>E50</f>
        <v>27.08</v>
      </c>
      <c r="M50" s="38">
        <f>L50</f>
        <v>27.08</v>
      </c>
      <c r="N50" s="38"/>
      <c r="O50" s="38"/>
      <c r="P50" s="38"/>
      <c r="Q50" s="38">
        <v>16.8</v>
      </c>
      <c r="R50" s="38"/>
      <c r="S50" s="38">
        <v>1100</v>
      </c>
      <c r="T50" s="38"/>
      <c r="U50" s="38">
        <v>19.34</v>
      </c>
    </row>
    <row r="51" spans="1:21" ht="12.75">
      <c r="A51" s="48" t="s">
        <v>106</v>
      </c>
      <c r="B51" s="48" t="e">
        <f>SUM(#REF!)</f>
        <v>#REF!</v>
      </c>
      <c r="C51" s="48" t="e">
        <f>SUM(#REF!)</f>
        <v>#REF!</v>
      </c>
      <c r="D51" s="73">
        <f>SUM(D49:D50)</f>
        <v>73.74</v>
      </c>
      <c r="E51" s="73">
        <f>SUM(E49:E50)</f>
        <v>73.74</v>
      </c>
      <c r="F51" s="73">
        <f>SUM(F49:F50)</f>
        <v>0</v>
      </c>
      <c r="G51" s="73">
        <f>SUM(G49:G50)</f>
        <v>0</v>
      </c>
      <c r="H51" s="73">
        <f>SUM(H49:H50)</f>
        <v>0</v>
      </c>
      <c r="I51" s="73">
        <f>SUM(I49:I50)</f>
        <v>0</v>
      </c>
      <c r="J51" s="73">
        <f>SUM(J49:J50)</f>
        <v>0</v>
      </c>
      <c r="K51" s="73">
        <f>SUM(K49:K50)</f>
        <v>0</v>
      </c>
      <c r="L51" s="73">
        <f>SUM(L49:L50)</f>
        <v>73.74</v>
      </c>
      <c r="M51" s="73">
        <f>SUM(M49:M50)</f>
        <v>73.74</v>
      </c>
      <c r="N51" s="73">
        <f>SUM(N49:N50)</f>
        <v>0</v>
      </c>
      <c r="O51" s="73">
        <f>SUM(O49:O50)</f>
        <v>0</v>
      </c>
      <c r="P51" s="73">
        <f>SUM(P49:P50)</f>
        <v>0</v>
      </c>
      <c r="Q51" s="73">
        <f>SUM(Q49:Q50)</f>
        <v>34.8</v>
      </c>
      <c r="R51" s="73">
        <f>SUM(R49:R50)</f>
        <v>0</v>
      </c>
      <c r="S51" s="78">
        <f>SUM(S49:S50)</f>
        <v>1100</v>
      </c>
      <c r="T51" s="73">
        <f>SUM(T49:T50)</f>
        <v>0</v>
      </c>
      <c r="U51" s="73">
        <f>SUM(U49:U50)</f>
        <v>51.22</v>
      </c>
    </row>
    <row r="52" spans="1:21" ht="12.75">
      <c r="A52" s="53" t="s">
        <v>107</v>
      </c>
      <c r="B52" s="38" t="s">
        <v>108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</row>
    <row r="53" spans="1:43" s="3" customFormat="1" ht="12.75">
      <c r="A53" s="48" t="s">
        <v>109</v>
      </c>
      <c r="B53" s="48"/>
      <c r="C53" s="48"/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4">
        <v>0</v>
      </c>
      <c r="R53" s="73"/>
      <c r="S53" s="75">
        <v>0</v>
      </c>
      <c r="T53" s="73">
        <v>0</v>
      </c>
      <c r="U53" s="73">
        <v>0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s="3" customFormat="1" ht="12.75">
      <c r="A54" s="53" t="s">
        <v>110</v>
      </c>
      <c r="B54" s="38" t="s">
        <v>111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s="3" customFormat="1" ht="12.75">
      <c r="A55" s="48" t="s">
        <v>112</v>
      </c>
      <c r="B55" s="48"/>
      <c r="C55" s="48"/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80">
        <v>0</v>
      </c>
      <c r="R55" s="79"/>
      <c r="S55" s="81">
        <v>0</v>
      </c>
      <c r="T55" s="79">
        <v>0</v>
      </c>
      <c r="U55" s="79">
        <v>0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s="3" customFormat="1" ht="12.75">
      <c r="A56" s="53" t="s">
        <v>113</v>
      </c>
      <c r="B56" s="38" t="s">
        <v>59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s="3" customFormat="1" ht="12.75">
      <c r="A57" s="48" t="s">
        <v>114</v>
      </c>
      <c r="B57" s="48"/>
      <c r="C57" s="48"/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4">
        <v>0</v>
      </c>
      <c r="R57" s="73"/>
      <c r="S57" s="75">
        <v>0</v>
      </c>
      <c r="T57" s="73">
        <v>0</v>
      </c>
      <c r="U57" s="73">
        <v>0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s="3" customFormat="1" ht="12.75">
      <c r="A58" s="53" t="s">
        <v>115</v>
      </c>
      <c r="B58" s="38" t="s">
        <v>116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1:43" s="72" customFormat="1" ht="12.75">
      <c r="A59" s="82" t="s">
        <v>117</v>
      </c>
      <c r="B59" s="76" t="s">
        <v>118</v>
      </c>
      <c r="C59" s="83" t="s">
        <v>119</v>
      </c>
      <c r="D59" s="84">
        <v>37.5</v>
      </c>
      <c r="E59" s="63"/>
      <c r="F59" s="85">
        <f>D59</f>
        <v>37.5</v>
      </c>
      <c r="G59" s="86"/>
      <c r="H59" s="86"/>
      <c r="I59" s="86"/>
      <c r="J59" s="86"/>
      <c r="K59" s="86"/>
      <c r="L59" s="66">
        <f>F59</f>
        <v>37.5</v>
      </c>
      <c r="M59" s="67">
        <f>L59</f>
        <v>37.5</v>
      </c>
      <c r="N59" s="87"/>
      <c r="O59" s="88">
        <f>J59</f>
        <v>0</v>
      </c>
      <c r="P59" s="88"/>
      <c r="Q59" s="89">
        <v>0</v>
      </c>
      <c r="R59" s="90"/>
      <c r="S59" s="89"/>
      <c r="T59" s="89"/>
      <c r="U59" s="91">
        <v>0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1:21" ht="12.75">
      <c r="A60" s="82" t="s">
        <v>120</v>
      </c>
      <c r="B60" s="92" t="s">
        <v>121</v>
      </c>
      <c r="C60" s="61" t="s">
        <v>122</v>
      </c>
      <c r="D60" s="62">
        <v>287.992</v>
      </c>
      <c r="E60" s="63">
        <f>D60-F60</f>
        <v>97.70100000000002</v>
      </c>
      <c r="F60" s="85">
        <f>181.979-41.7+50.012</f>
        <v>190.291</v>
      </c>
      <c r="G60" s="64"/>
      <c r="H60" s="64"/>
      <c r="I60" s="64"/>
      <c r="J60" s="64"/>
      <c r="K60" s="65"/>
      <c r="L60" s="66">
        <f>D60</f>
        <v>287.992</v>
      </c>
      <c r="M60" s="67">
        <f>D60</f>
        <v>287.992</v>
      </c>
      <c r="N60" s="64"/>
      <c r="O60" s="64"/>
      <c r="P60" s="64"/>
      <c r="Q60" s="68">
        <v>0</v>
      </c>
      <c r="R60" s="68"/>
      <c r="S60" s="68"/>
      <c r="T60" s="68"/>
      <c r="U60" s="67">
        <v>0</v>
      </c>
    </row>
    <row r="61" spans="1:21" ht="12.75">
      <c r="A61" s="82" t="s">
        <v>123</v>
      </c>
      <c r="B61" s="92" t="s">
        <v>124</v>
      </c>
      <c r="C61" s="61" t="s">
        <v>125</v>
      </c>
      <c r="D61" s="62">
        <f>71.247+3.947</f>
        <v>75.194</v>
      </c>
      <c r="E61" s="63">
        <f>D61</f>
        <v>75.194</v>
      </c>
      <c r="F61" s="85"/>
      <c r="G61" s="64"/>
      <c r="H61" s="64"/>
      <c r="I61" s="64"/>
      <c r="J61" s="64"/>
      <c r="K61" s="65"/>
      <c r="L61" s="66">
        <f>D61</f>
        <v>75.194</v>
      </c>
      <c r="M61" s="67">
        <f>D61</f>
        <v>75.194</v>
      </c>
      <c r="N61" s="64"/>
      <c r="O61" s="64"/>
      <c r="P61" s="64"/>
      <c r="Q61" s="68">
        <v>0</v>
      </c>
      <c r="R61" s="68"/>
      <c r="S61" s="68"/>
      <c r="T61" s="68"/>
      <c r="U61" s="67">
        <v>0</v>
      </c>
    </row>
    <row r="62" spans="1:21" ht="12.75">
      <c r="A62" s="82" t="s">
        <v>126</v>
      </c>
      <c r="B62" s="92" t="s">
        <v>127</v>
      </c>
      <c r="C62" s="61" t="s">
        <v>128</v>
      </c>
      <c r="D62" s="62">
        <v>73.889</v>
      </c>
      <c r="E62" s="63">
        <f>D62</f>
        <v>73.889</v>
      </c>
      <c r="F62" s="85"/>
      <c r="G62" s="64"/>
      <c r="H62" s="64"/>
      <c r="I62" s="64"/>
      <c r="J62" s="64"/>
      <c r="K62" s="65"/>
      <c r="L62" s="66">
        <f>D62</f>
        <v>73.889</v>
      </c>
      <c r="M62" s="67">
        <f>D62</f>
        <v>73.889</v>
      </c>
      <c r="N62" s="64"/>
      <c r="O62" s="64"/>
      <c r="P62" s="64"/>
      <c r="Q62" s="68">
        <v>0</v>
      </c>
      <c r="R62" s="68"/>
      <c r="S62" s="68"/>
      <c r="T62" s="68"/>
      <c r="U62" s="67">
        <v>0</v>
      </c>
    </row>
    <row r="63" spans="1:21" ht="12.75">
      <c r="A63" s="82" t="s">
        <v>129</v>
      </c>
      <c r="B63" s="93" t="s">
        <v>130</v>
      </c>
      <c r="C63" s="94"/>
      <c r="D63" s="62">
        <v>24.988</v>
      </c>
      <c r="E63" s="63"/>
      <c r="F63" s="85">
        <f>D63</f>
        <v>24.988</v>
      </c>
      <c r="G63" s="64"/>
      <c r="H63" s="64"/>
      <c r="I63" s="64"/>
      <c r="J63" s="64"/>
      <c r="K63" s="65"/>
      <c r="L63" s="66">
        <f>D63</f>
        <v>24.988</v>
      </c>
      <c r="M63" s="67">
        <f>D63</f>
        <v>24.988</v>
      </c>
      <c r="N63" s="64"/>
      <c r="O63" s="64"/>
      <c r="P63" s="64"/>
      <c r="Q63" s="68">
        <v>0</v>
      </c>
      <c r="R63" s="68"/>
      <c r="S63" s="68"/>
      <c r="T63" s="68"/>
      <c r="U63" s="67">
        <v>0</v>
      </c>
    </row>
    <row r="64" spans="1:43" s="72" customFormat="1" ht="12.75">
      <c r="A64" s="82" t="s">
        <v>131</v>
      </c>
      <c r="B64" s="93" t="s">
        <v>132</v>
      </c>
      <c r="C64" s="94" t="s">
        <v>119</v>
      </c>
      <c r="D64" s="95">
        <v>251.7</v>
      </c>
      <c r="E64" s="63"/>
      <c r="F64" s="85">
        <f>D64</f>
        <v>251.7</v>
      </c>
      <c r="G64" s="86"/>
      <c r="H64" s="86"/>
      <c r="I64" s="86"/>
      <c r="J64" s="86"/>
      <c r="K64" s="86"/>
      <c r="L64" s="66">
        <f>D64</f>
        <v>251.7</v>
      </c>
      <c r="M64" s="67">
        <f>D64</f>
        <v>251.7</v>
      </c>
      <c r="N64" s="87"/>
      <c r="O64" s="88"/>
      <c r="P64" s="88"/>
      <c r="Q64" s="89">
        <v>0</v>
      </c>
      <c r="R64" s="90"/>
      <c r="S64" s="89"/>
      <c r="T64" s="89"/>
      <c r="U64" s="91">
        <v>0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23" s="3" customFormat="1" ht="12.75">
      <c r="A65" s="54" t="s">
        <v>133</v>
      </c>
      <c r="B65" s="54"/>
      <c r="C65" s="54"/>
      <c r="D65" s="73">
        <f>SUM(D59:D64)</f>
        <v>751.263</v>
      </c>
      <c r="E65" s="73">
        <f>SUM(E59:E64)</f>
        <v>246.78400000000002</v>
      </c>
      <c r="F65" s="73">
        <f>SUM(F59:F64)</f>
        <v>504.479</v>
      </c>
      <c r="G65" s="73">
        <f>SUM(G59:G64)</f>
        <v>0</v>
      </c>
      <c r="H65" s="73">
        <f>SUM(H59:H64)</f>
        <v>0</v>
      </c>
      <c r="I65" s="73">
        <f>SUM(I59:I64)</f>
        <v>0</v>
      </c>
      <c r="J65" s="73">
        <f>SUM(J59:J64)</f>
        <v>0</v>
      </c>
      <c r="K65" s="73">
        <f>SUM(K59:K64)</f>
        <v>0</v>
      </c>
      <c r="L65" s="73">
        <f>SUM(L59:L64)</f>
        <v>751.263</v>
      </c>
      <c r="M65" s="73">
        <f>SUM(M59:M64)</f>
        <v>751.263</v>
      </c>
      <c r="N65" s="73">
        <f>SUM(N59:N64)</f>
        <v>0</v>
      </c>
      <c r="O65" s="73">
        <f>SUM(O59:O64)</f>
        <v>0</v>
      </c>
      <c r="P65" s="73">
        <f>SUM(P59:P64)</f>
        <v>0</v>
      </c>
      <c r="Q65" s="74">
        <f>SUM(Q59:Q64)</f>
        <v>0</v>
      </c>
      <c r="R65" s="73"/>
      <c r="S65" s="75">
        <f>SUM(S59:S64)</f>
        <v>0</v>
      </c>
      <c r="T65" s="73">
        <f>SUM(T59:T64)</f>
        <v>0</v>
      </c>
      <c r="U65" s="73">
        <f>SUM(U59:U64)</f>
        <v>0</v>
      </c>
      <c r="V65" s="2"/>
      <c r="W65" s="2"/>
    </row>
    <row r="66" spans="1:23" s="3" customFormat="1" ht="12.75">
      <c r="A66" s="48" t="s">
        <v>134</v>
      </c>
      <c r="B66" s="48"/>
      <c r="C66" s="48" t="e">
        <f>C65+C57+C55+C53+C51+C47+C45+C43</f>
        <v>#REF!</v>
      </c>
      <c r="D66" s="96">
        <f>D65+D57+D55+D53+D51+D47+D45+D43</f>
        <v>6327.993</v>
      </c>
      <c r="E66" s="96">
        <f>E65+E57+E55+E53+E51+E47+E45+E43</f>
        <v>4747.289</v>
      </c>
      <c r="F66" s="97">
        <f>F65+F57+F55+F53+F51+F47+F45+F43</f>
        <v>1580.7040000000002</v>
      </c>
      <c r="G66" s="97">
        <f>G65+G57+G55+G53+G51+G47+G45+G43</f>
        <v>0</v>
      </c>
      <c r="H66" s="97">
        <f>H65+H57+H55+H53+H51+H47+H45+H43</f>
        <v>0</v>
      </c>
      <c r="I66" s="97">
        <f>I65+I57+I55+I53+I51+I47+I45+I43</f>
        <v>0</v>
      </c>
      <c r="J66" s="97">
        <f>J65+J57+J55+J53+J51+J47+J45+J43</f>
        <v>0</v>
      </c>
      <c r="K66" s="97">
        <f>K65+K57+K55+K53+K51+K47+K45+K43</f>
        <v>0</v>
      </c>
      <c r="L66" s="96">
        <f>L65+L57+L55+L53+L51+L47+L45+L43</f>
        <v>6327.993</v>
      </c>
      <c r="M66" s="96">
        <f>M65+M57+M55+M53+M51+M47+M45+M43</f>
        <v>6327.993</v>
      </c>
      <c r="N66" s="96">
        <f>N65+N57+N55+N53+N51+N47+N45+N43</f>
        <v>0</v>
      </c>
      <c r="O66" s="96">
        <f>O65+O57+O55+O53+O51+O47+O45+O43</f>
        <v>0</v>
      </c>
      <c r="P66" s="96">
        <f>P65+P57+P55+P53+P51+P47+P45+P43</f>
        <v>0</v>
      </c>
      <c r="Q66" s="97">
        <f>Q65+Q57+Q55+Q53+Q51+Q47+Q45+Q43</f>
        <v>1390.3999999999999</v>
      </c>
      <c r="R66" s="97"/>
      <c r="S66" s="97">
        <f>S65+S57+S55+S53+S51+S47+S45+S43</f>
        <v>3290</v>
      </c>
      <c r="T66" s="96">
        <f>T65+T57+T55+T53+T51+T47+T45+T43</f>
        <v>0</v>
      </c>
      <c r="U66" s="97">
        <f>U65+U57+U55+U53+U51+U47+U45+U43</f>
        <v>1145.7150000000001</v>
      </c>
      <c r="V66" s="2"/>
      <c r="W66" s="2"/>
    </row>
    <row r="67" spans="1:21" ht="12.75">
      <c r="A67" s="48" t="s">
        <v>135</v>
      </c>
      <c r="B67" s="48">
        <f>B66+B32</f>
        <v>0</v>
      </c>
      <c r="C67" s="48" t="e">
        <f>C66+C32</f>
        <v>#REF!</v>
      </c>
      <c r="D67" s="98">
        <f>D66+D32</f>
        <v>6327.993</v>
      </c>
      <c r="E67" s="98">
        <f>E66+E32</f>
        <v>4747.289</v>
      </c>
      <c r="F67" s="98">
        <f>F66+F32</f>
        <v>1580.7040000000002</v>
      </c>
      <c r="G67" s="98">
        <f>G66+G32</f>
        <v>0</v>
      </c>
      <c r="H67" s="98">
        <f>H66+H32</f>
        <v>0</v>
      </c>
      <c r="I67" s="98">
        <f>I66+I32</f>
        <v>0</v>
      </c>
      <c r="J67" s="98">
        <f>J66+J32</f>
        <v>0</v>
      </c>
      <c r="K67" s="98">
        <f>K66+K32</f>
        <v>0</v>
      </c>
      <c r="L67" s="98">
        <f>L66+L32</f>
        <v>6327.993</v>
      </c>
      <c r="M67" s="98">
        <f>M66+M32</f>
        <v>6327.993</v>
      </c>
      <c r="N67" s="98">
        <f>N66+N32</f>
        <v>0</v>
      </c>
      <c r="O67" s="98" t="e">
        <f>O66+O32</f>
        <v>#REF!</v>
      </c>
      <c r="P67" s="98">
        <f>P66+P32</f>
        <v>0</v>
      </c>
      <c r="Q67" s="99">
        <f>Q66+Q32</f>
        <v>1390.3999999999999</v>
      </c>
      <c r="R67" s="98"/>
      <c r="S67" s="100">
        <f>S66+S32</f>
        <v>5480</v>
      </c>
      <c r="T67" s="98">
        <f>T66+T32</f>
        <v>0</v>
      </c>
      <c r="U67" s="98">
        <f>U66+U32</f>
        <v>1145.7150000000001</v>
      </c>
    </row>
    <row r="68" spans="1:21" ht="12.75">
      <c r="A68" s="49" t="s">
        <v>136</v>
      </c>
      <c r="B68" s="48" t="s">
        <v>137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1:21" ht="12.75">
      <c r="A69" s="49" t="s">
        <v>138</v>
      </c>
      <c r="B69" s="48" t="s">
        <v>139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1:21" ht="12.75" customHeight="1">
      <c r="A70" s="49" t="s">
        <v>140</v>
      </c>
      <c r="B70" s="50" t="s">
        <v>141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</row>
    <row r="71" spans="1:21" ht="12.75">
      <c r="A71" s="48" t="s">
        <v>142</v>
      </c>
      <c r="B71" s="48"/>
      <c r="C71" s="48"/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/>
      <c r="P71" s="51">
        <v>0</v>
      </c>
      <c r="Q71" s="51">
        <v>0</v>
      </c>
      <c r="R71" s="55"/>
      <c r="S71" s="55"/>
      <c r="T71" s="55"/>
      <c r="U71" s="55"/>
    </row>
    <row r="72" spans="1:21" ht="12.75" customHeight="1">
      <c r="A72" s="53" t="s">
        <v>143</v>
      </c>
      <c r="B72" s="50" t="s">
        <v>50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</row>
    <row r="73" spans="1:21" ht="12.75">
      <c r="A73" s="101" t="s">
        <v>144</v>
      </c>
      <c r="B73" s="101"/>
      <c r="C73" s="101"/>
      <c r="D73" s="102">
        <v>0</v>
      </c>
      <c r="E73" s="102">
        <v>0</v>
      </c>
      <c r="F73" s="102">
        <v>0</v>
      </c>
      <c r="G73" s="102">
        <v>0</v>
      </c>
      <c r="H73" s="102">
        <v>0</v>
      </c>
      <c r="I73" s="102">
        <v>0</v>
      </c>
      <c r="J73" s="102">
        <v>0</v>
      </c>
      <c r="K73" s="102">
        <v>0</v>
      </c>
      <c r="L73" s="102">
        <v>0</v>
      </c>
      <c r="M73" s="102">
        <v>0</v>
      </c>
      <c r="N73" s="102">
        <v>0</v>
      </c>
      <c r="O73" s="102"/>
      <c r="P73" s="102">
        <v>0</v>
      </c>
      <c r="Q73" s="102">
        <v>0</v>
      </c>
      <c r="R73" s="103"/>
      <c r="S73" s="103"/>
      <c r="T73" s="103"/>
      <c r="U73" s="103"/>
    </row>
    <row r="74" spans="1:21" ht="12.75" customHeight="1">
      <c r="A74" s="53" t="s">
        <v>145</v>
      </c>
      <c r="B74" s="50" t="s">
        <v>146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</row>
    <row r="75" spans="1:21" ht="12.75">
      <c r="A75" s="48" t="s">
        <v>147</v>
      </c>
      <c r="B75" s="48"/>
      <c r="C75" s="48"/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/>
      <c r="P75" s="51">
        <v>0</v>
      </c>
      <c r="Q75" s="51">
        <v>0</v>
      </c>
      <c r="R75" s="55"/>
      <c r="S75" s="55"/>
      <c r="T75" s="55"/>
      <c r="U75" s="55"/>
    </row>
    <row r="76" spans="1:21" ht="12.75">
      <c r="A76" s="104" t="s">
        <v>148</v>
      </c>
      <c r="B76" s="38" t="s">
        <v>59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</row>
    <row r="77" spans="1:21" ht="12.75">
      <c r="A77" s="48" t="s">
        <v>149</v>
      </c>
      <c r="B77" s="48"/>
      <c r="C77" s="48"/>
      <c r="D77" s="105">
        <v>0</v>
      </c>
      <c r="E77" s="105">
        <v>0</v>
      </c>
      <c r="F77" s="105">
        <v>0</v>
      </c>
      <c r="G77" s="105">
        <v>0</v>
      </c>
      <c r="H77" s="105">
        <v>0</v>
      </c>
      <c r="I77" s="105">
        <v>0</v>
      </c>
      <c r="J77" s="105">
        <v>0</v>
      </c>
      <c r="K77" s="105">
        <v>0</v>
      </c>
      <c r="L77" s="105">
        <v>0</v>
      </c>
      <c r="M77" s="105">
        <v>0</v>
      </c>
      <c r="N77" s="51">
        <v>0</v>
      </c>
      <c r="O77" s="51"/>
      <c r="P77" s="51">
        <v>0</v>
      </c>
      <c r="Q77" s="51">
        <v>0</v>
      </c>
      <c r="R77" s="55"/>
      <c r="S77" s="55"/>
      <c r="T77" s="55"/>
      <c r="U77" s="55"/>
    </row>
    <row r="78" spans="1:21" ht="12.75">
      <c r="A78" s="106" t="s">
        <v>150</v>
      </c>
      <c r="B78" s="38" t="s">
        <v>116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</row>
    <row r="79" spans="1:21" ht="12.75">
      <c r="A79" s="48" t="s">
        <v>151</v>
      </c>
      <c r="B79" s="48"/>
      <c r="C79" s="48"/>
      <c r="D79" s="51">
        <v>0</v>
      </c>
      <c r="E79" s="105">
        <v>0</v>
      </c>
      <c r="F79" s="105">
        <v>0</v>
      </c>
      <c r="G79" s="105">
        <v>0</v>
      </c>
      <c r="H79" s="105">
        <v>0</v>
      </c>
      <c r="I79" s="105">
        <v>0</v>
      </c>
      <c r="J79" s="105">
        <v>0</v>
      </c>
      <c r="K79" s="51">
        <v>0</v>
      </c>
      <c r="L79" s="51">
        <v>0</v>
      </c>
      <c r="M79" s="51">
        <v>0</v>
      </c>
      <c r="N79" s="51">
        <v>0</v>
      </c>
      <c r="O79" s="51"/>
      <c r="P79" s="51">
        <v>0</v>
      </c>
      <c r="Q79" s="51">
        <v>0</v>
      </c>
      <c r="R79" s="55"/>
      <c r="S79" s="55"/>
      <c r="T79" s="55"/>
      <c r="U79" s="55"/>
    </row>
    <row r="80" spans="1:21" ht="12.75">
      <c r="A80" s="48" t="s">
        <v>152</v>
      </c>
      <c r="B80" s="48"/>
      <c r="C80" s="48"/>
      <c r="D80" s="107">
        <v>0</v>
      </c>
      <c r="E80" s="107">
        <v>0</v>
      </c>
      <c r="F80" s="107">
        <v>0</v>
      </c>
      <c r="G80" s="107">
        <v>0</v>
      </c>
      <c r="H80" s="107">
        <v>0</v>
      </c>
      <c r="I80" s="107">
        <v>0</v>
      </c>
      <c r="J80" s="107">
        <v>0</v>
      </c>
      <c r="K80" s="107">
        <v>0</v>
      </c>
      <c r="L80" s="107">
        <v>0</v>
      </c>
      <c r="M80" s="107">
        <v>0</v>
      </c>
      <c r="N80" s="107">
        <v>0</v>
      </c>
      <c r="O80" s="107"/>
      <c r="P80" s="107">
        <v>0</v>
      </c>
      <c r="Q80" s="107">
        <v>0</v>
      </c>
      <c r="R80" s="107"/>
      <c r="S80" s="107"/>
      <c r="T80" s="107"/>
      <c r="U80" s="107"/>
    </row>
    <row r="81" spans="1:21" ht="12.75">
      <c r="A81" s="53" t="s">
        <v>153</v>
      </c>
      <c r="B81" s="48" t="s">
        <v>154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</row>
    <row r="82" spans="1:21" ht="12.75" customHeight="1">
      <c r="A82" s="53" t="s">
        <v>155</v>
      </c>
      <c r="B82" s="50" t="s">
        <v>68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</row>
    <row r="83" spans="1:21" ht="12.75">
      <c r="A83" s="48" t="s">
        <v>156</v>
      </c>
      <c r="B83" s="48"/>
      <c r="C83" s="48" t="e">
        <f>SUM(#REF!)</f>
        <v>#REF!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</row>
    <row r="84" spans="1:21" ht="12.75" customHeight="1">
      <c r="A84" s="53" t="s">
        <v>157</v>
      </c>
      <c r="B84" s="50" t="s">
        <v>50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</row>
    <row r="85" spans="1:21" ht="12.75">
      <c r="A85" s="48" t="s">
        <v>158</v>
      </c>
      <c r="B85" s="48"/>
      <c r="C85" s="48"/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 t="e">
        <f>#REF!</f>
        <v>#REF!</v>
      </c>
      <c r="P85" s="51">
        <v>0</v>
      </c>
      <c r="Q85" s="51">
        <v>0</v>
      </c>
      <c r="R85" s="51"/>
      <c r="S85" s="51">
        <v>0</v>
      </c>
      <c r="T85" s="51">
        <v>0</v>
      </c>
      <c r="U85" s="51">
        <v>0</v>
      </c>
    </row>
    <row r="86" spans="1:21" ht="12.75">
      <c r="A86" s="53" t="s">
        <v>159</v>
      </c>
      <c r="B86" s="38" t="s">
        <v>108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</row>
    <row r="87" spans="1:21" ht="12.75">
      <c r="A87" s="48" t="s">
        <v>160</v>
      </c>
      <c r="B87" s="48"/>
      <c r="C87" s="48">
        <f>SUM(C86:C86)</f>
        <v>0</v>
      </c>
      <c r="D87" s="108">
        <f>SUM(D86:D86)</f>
        <v>0</v>
      </c>
      <c r="E87" s="108">
        <f>SUM(E86:E86)</f>
        <v>0</v>
      </c>
      <c r="F87" s="108">
        <f>SUM(F86:F86)</f>
        <v>0</v>
      </c>
      <c r="G87" s="108">
        <f>SUM(G86:G86)</f>
        <v>0</v>
      </c>
      <c r="H87" s="108">
        <f>SUM(H86:H86)</f>
        <v>0</v>
      </c>
      <c r="I87" s="108">
        <f>SUM(I86:I86)</f>
        <v>0</v>
      </c>
      <c r="J87" s="108">
        <f>SUM(J86:J86)</f>
        <v>0</v>
      </c>
      <c r="K87" s="108">
        <f>SUM(K86:K86)</f>
        <v>0</v>
      </c>
      <c r="L87" s="108">
        <f>SUM(L86:L86)</f>
        <v>0</v>
      </c>
      <c r="M87" s="108">
        <f>SUM(M86:M86)</f>
        <v>0</v>
      </c>
      <c r="N87" s="108">
        <f>SUM(N86:N86)</f>
        <v>0</v>
      </c>
      <c r="O87" s="108">
        <f>SUM(O86:O86)</f>
        <v>0</v>
      </c>
      <c r="P87" s="108">
        <f>SUM(P86:P86)</f>
        <v>0</v>
      </c>
      <c r="Q87" s="108">
        <f>SUM(Q86:Q86)</f>
        <v>0</v>
      </c>
      <c r="R87" s="108"/>
      <c r="S87" s="108">
        <f>SUM(S86:S86)</f>
        <v>0</v>
      </c>
      <c r="T87" s="108">
        <f>SUM(T86:T86)</f>
        <v>0</v>
      </c>
      <c r="U87" s="108">
        <f>SUM(U86:U86)</f>
        <v>0</v>
      </c>
    </row>
    <row r="88" spans="1:21" ht="12.75">
      <c r="A88" s="53" t="s">
        <v>161</v>
      </c>
      <c r="B88" s="38" t="s">
        <v>111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</row>
    <row r="89" spans="1:21" ht="12.75">
      <c r="A89" s="48" t="s">
        <v>162</v>
      </c>
      <c r="B89" s="48"/>
      <c r="C89" s="48">
        <f>SUM(C88:C88)</f>
        <v>0</v>
      </c>
      <c r="D89" s="51">
        <f>SUM(D88:D88)</f>
        <v>0</v>
      </c>
      <c r="E89" s="51">
        <f>SUM(E88:E88)</f>
        <v>0</v>
      </c>
      <c r="F89" s="51">
        <f>SUM(F88:F88)</f>
        <v>0</v>
      </c>
      <c r="G89" s="51">
        <f>SUM(G88:G88)</f>
        <v>0</v>
      </c>
      <c r="H89" s="51">
        <f>SUM(H88:H88)</f>
        <v>0</v>
      </c>
      <c r="I89" s="51">
        <f>SUM(I88:I88)</f>
        <v>0</v>
      </c>
      <c r="J89" s="51">
        <f>SUM(J88:J88)</f>
        <v>0</v>
      </c>
      <c r="K89" s="51">
        <f>SUM(K88:K88)</f>
        <v>0</v>
      </c>
      <c r="L89" s="51">
        <f>SUM(L88:L88)</f>
        <v>0</v>
      </c>
      <c r="M89" s="51">
        <f>SUM(M88:M88)</f>
        <v>0</v>
      </c>
      <c r="N89" s="51">
        <f>SUM(N88:N88)</f>
        <v>0</v>
      </c>
      <c r="O89" s="51">
        <f>SUM(O88:O88)</f>
        <v>0</v>
      </c>
      <c r="P89" s="51">
        <f>SUM(P88:P88)</f>
        <v>0</v>
      </c>
      <c r="Q89" s="51">
        <f>SUM(Q88:Q88)</f>
        <v>0</v>
      </c>
      <c r="R89" s="51"/>
      <c r="S89" s="51">
        <f>SUM(S88:S88)</f>
        <v>0</v>
      </c>
      <c r="T89" s="55">
        <f>SUM(T88:T88)</f>
        <v>0</v>
      </c>
      <c r="U89" s="51">
        <f>SUM(U88:U88)</f>
        <v>0</v>
      </c>
    </row>
    <row r="90" spans="1:21" ht="12.75">
      <c r="A90" s="53" t="s">
        <v>163</v>
      </c>
      <c r="B90" s="38" t="s">
        <v>59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</row>
    <row r="91" spans="1:21" ht="12.75">
      <c r="A91" s="53" t="s">
        <v>164</v>
      </c>
      <c r="B91" s="109" t="s">
        <v>165</v>
      </c>
      <c r="C91" s="110" t="s">
        <v>102</v>
      </c>
      <c r="D91" s="62">
        <v>30.958</v>
      </c>
      <c r="E91" s="111"/>
      <c r="F91" s="88">
        <f>D91</f>
        <v>30.958</v>
      </c>
      <c r="G91" s="88"/>
      <c r="H91" s="88"/>
      <c r="I91" s="88"/>
      <c r="J91" s="88"/>
      <c r="K91" s="88"/>
      <c r="L91" s="66">
        <f>D91</f>
        <v>30.958</v>
      </c>
      <c r="M91" s="67">
        <f>D91</f>
        <v>30.958</v>
      </c>
      <c r="N91" s="88"/>
      <c r="O91" s="88"/>
      <c r="P91" s="88"/>
      <c r="Q91" s="89">
        <v>0.24</v>
      </c>
      <c r="R91" s="90"/>
      <c r="S91" s="89"/>
      <c r="T91" s="89"/>
      <c r="U91" s="91">
        <v>1281.63</v>
      </c>
    </row>
    <row r="92" spans="1:21" ht="12.75">
      <c r="A92" s="53" t="s">
        <v>166</v>
      </c>
      <c r="B92" s="76" t="s">
        <v>167</v>
      </c>
      <c r="C92" s="112" t="s">
        <v>105</v>
      </c>
      <c r="D92" s="112">
        <v>18.742</v>
      </c>
      <c r="E92" s="111"/>
      <c r="F92" s="87">
        <f>D92</f>
        <v>18.742</v>
      </c>
      <c r="G92" s="88"/>
      <c r="H92" s="88"/>
      <c r="I92" s="88"/>
      <c r="J92" s="88"/>
      <c r="K92" s="88"/>
      <c r="L92" s="66">
        <f>D92</f>
        <v>18.742</v>
      </c>
      <c r="M92" s="67">
        <f>D92</f>
        <v>18.742</v>
      </c>
      <c r="N92" s="88"/>
      <c r="O92" s="88"/>
      <c r="P92" s="88"/>
      <c r="Q92" s="89">
        <v>0</v>
      </c>
      <c r="R92" s="90"/>
      <c r="S92" s="89"/>
      <c r="T92" s="89"/>
      <c r="U92" s="91">
        <v>0</v>
      </c>
    </row>
    <row r="93" spans="1:21" ht="12.75">
      <c r="A93" s="53" t="s">
        <v>168</v>
      </c>
      <c r="B93" s="92" t="s">
        <v>169</v>
      </c>
      <c r="C93" s="110" t="s">
        <v>105</v>
      </c>
      <c r="D93" s="62">
        <v>174.805</v>
      </c>
      <c r="E93" s="111"/>
      <c r="F93" s="87">
        <f>D93</f>
        <v>174.805</v>
      </c>
      <c r="G93" s="88"/>
      <c r="H93" s="88"/>
      <c r="I93" s="88"/>
      <c r="J93" s="88"/>
      <c r="K93" s="88"/>
      <c r="L93" s="66">
        <f>D93</f>
        <v>174.805</v>
      </c>
      <c r="M93" s="67">
        <f>D93</f>
        <v>174.805</v>
      </c>
      <c r="N93" s="88"/>
      <c r="O93" s="88"/>
      <c r="P93" s="88"/>
      <c r="Q93" s="89">
        <v>0.01</v>
      </c>
      <c r="R93" s="90"/>
      <c r="S93" s="113">
        <v>42060.6</v>
      </c>
      <c r="T93" s="89"/>
      <c r="U93" s="114">
        <v>405037</v>
      </c>
    </row>
    <row r="94" spans="1:21" ht="12.75">
      <c r="A94" s="53" t="s">
        <v>170</v>
      </c>
      <c r="B94" s="92" t="s">
        <v>171</v>
      </c>
      <c r="C94" s="110" t="s">
        <v>102</v>
      </c>
      <c r="D94" s="115">
        <v>287.1</v>
      </c>
      <c r="E94" s="111"/>
      <c r="F94" s="87">
        <f>D94</f>
        <v>287.1</v>
      </c>
      <c r="G94" s="88"/>
      <c r="H94" s="88"/>
      <c r="I94" s="88"/>
      <c r="J94" s="88"/>
      <c r="K94" s="88"/>
      <c r="L94" s="66">
        <f>D94</f>
        <v>287.1</v>
      </c>
      <c r="M94" s="67">
        <f>D94</f>
        <v>287.1</v>
      </c>
      <c r="N94" s="88"/>
      <c r="O94" s="88"/>
      <c r="P94" s="88"/>
      <c r="Q94" s="89">
        <v>0.04</v>
      </c>
      <c r="R94" s="90"/>
      <c r="S94" s="89"/>
      <c r="T94" s="89"/>
      <c r="U94" s="116">
        <v>112790</v>
      </c>
    </row>
    <row r="95" spans="1:21" ht="12.75">
      <c r="A95" s="53" t="s">
        <v>172</v>
      </c>
      <c r="B95" s="92" t="s">
        <v>173</v>
      </c>
      <c r="C95" s="110"/>
      <c r="D95" s="62">
        <v>82.443</v>
      </c>
      <c r="E95" s="111"/>
      <c r="F95" s="87">
        <f>D95</f>
        <v>82.443</v>
      </c>
      <c r="G95" s="88"/>
      <c r="H95" s="88"/>
      <c r="I95" s="88"/>
      <c r="J95" s="88"/>
      <c r="K95" s="88"/>
      <c r="L95" s="66">
        <f>D95</f>
        <v>82.443</v>
      </c>
      <c r="M95" s="67">
        <f>D95</f>
        <v>82.443</v>
      </c>
      <c r="N95" s="88"/>
      <c r="O95" s="88"/>
      <c r="P95" s="88"/>
      <c r="Q95" s="89">
        <v>1.4</v>
      </c>
      <c r="R95" s="90"/>
      <c r="S95" s="113">
        <v>1401600</v>
      </c>
      <c r="T95" s="89"/>
      <c r="U95" s="91">
        <v>680.9</v>
      </c>
    </row>
    <row r="96" spans="1:21" ht="12.75">
      <c r="A96" s="53" t="s">
        <v>174</v>
      </c>
      <c r="B96" s="92" t="s">
        <v>175</v>
      </c>
      <c r="C96" s="110" t="s">
        <v>102</v>
      </c>
      <c r="D96" s="84">
        <f>3750-89.688</f>
        <v>3660.312</v>
      </c>
      <c r="E96" s="111">
        <f>D96-F96</f>
        <v>3549.31</v>
      </c>
      <c r="F96" s="87">
        <f>1091.065-F91-F92-F93-F94-F95-F97-F100-F101-F102-F103-F104-F105-F106-F107-F108</f>
        <v>111.00199999999995</v>
      </c>
      <c r="G96" s="88"/>
      <c r="H96" s="88"/>
      <c r="I96" s="88"/>
      <c r="J96" s="88"/>
      <c r="K96" s="88"/>
      <c r="L96" s="66">
        <f>D96</f>
        <v>3660.312</v>
      </c>
      <c r="M96" s="67">
        <f>D96</f>
        <v>3660.312</v>
      </c>
      <c r="N96" s="88"/>
      <c r="O96" s="88"/>
      <c r="P96" s="88"/>
      <c r="Q96" s="89">
        <v>0.1</v>
      </c>
      <c r="R96" s="90"/>
      <c r="S96" s="113">
        <v>42060.6</v>
      </c>
      <c r="T96" s="89"/>
      <c r="U96" s="116">
        <v>722953</v>
      </c>
    </row>
    <row r="97" spans="1:21" ht="12.75">
      <c r="A97" s="53" t="s">
        <v>176</v>
      </c>
      <c r="B97" s="92" t="s">
        <v>177</v>
      </c>
      <c r="C97" s="110" t="s">
        <v>105</v>
      </c>
      <c r="D97" s="62">
        <v>70.828</v>
      </c>
      <c r="E97" s="111"/>
      <c r="F97" s="87">
        <f>D97</f>
        <v>70.828</v>
      </c>
      <c r="G97" s="88"/>
      <c r="H97" s="88"/>
      <c r="I97" s="88"/>
      <c r="J97" s="88"/>
      <c r="K97" s="88"/>
      <c r="L97" s="66">
        <f>D97</f>
        <v>70.828</v>
      </c>
      <c r="M97" s="67">
        <f>D97</f>
        <v>70.828</v>
      </c>
      <c r="N97" s="88"/>
      <c r="O97" s="88"/>
      <c r="P97" s="88"/>
      <c r="Q97" s="117">
        <v>0.002</v>
      </c>
      <c r="R97" s="88"/>
      <c r="S97" s="117"/>
      <c r="T97" s="88"/>
      <c r="U97" s="88">
        <v>404935</v>
      </c>
    </row>
    <row r="98" spans="1:21" ht="12.75">
      <c r="A98" s="48" t="s">
        <v>178</v>
      </c>
      <c r="B98" s="48"/>
      <c r="C98" s="48"/>
      <c r="D98" s="118">
        <f>SUM(D91:D97)</f>
        <v>4325.188</v>
      </c>
      <c r="E98" s="118">
        <f>SUM(E91:E97)</f>
        <v>3549.31</v>
      </c>
      <c r="F98" s="118">
        <f>SUM(F91:F97)</f>
        <v>775.8779999999999</v>
      </c>
      <c r="G98" s="118">
        <f>SUM(G91:G97)</f>
        <v>0</v>
      </c>
      <c r="H98" s="118">
        <f>SUM(H91:H97)</f>
        <v>0</v>
      </c>
      <c r="I98" s="118">
        <f>SUM(I91:I97)</f>
        <v>0</v>
      </c>
      <c r="J98" s="118">
        <f>SUM(J91:J97)</f>
        <v>0</v>
      </c>
      <c r="K98" s="118">
        <f>SUM(K91:K97)</f>
        <v>0</v>
      </c>
      <c r="L98" s="118">
        <f>SUM(L91:L97)</f>
        <v>4325.188</v>
      </c>
      <c r="M98" s="118">
        <f>SUM(M91:M97)</f>
        <v>4325.188</v>
      </c>
      <c r="N98" s="118">
        <f>SUM(N91:N97)</f>
        <v>0</v>
      </c>
      <c r="O98" s="118">
        <f>SUM(O91:O97)</f>
        <v>0</v>
      </c>
      <c r="P98" s="118">
        <f>SUM(P91:P97)</f>
        <v>0</v>
      </c>
      <c r="Q98" s="118">
        <f>SUM(Q91:Q97)</f>
        <v>1.792</v>
      </c>
      <c r="R98" s="118">
        <f>SUM(R91:R97)</f>
        <v>0</v>
      </c>
      <c r="S98" s="119">
        <f>SUM(S91:S97)</f>
        <v>1485721.2000000002</v>
      </c>
      <c r="T98" s="118">
        <f>SUM(T91:T97)</f>
        <v>0</v>
      </c>
      <c r="U98" s="120">
        <f>SUM(U91:U97)</f>
        <v>1647677.5299999998</v>
      </c>
    </row>
    <row r="99" spans="1:21" ht="12.75">
      <c r="A99" s="53" t="s">
        <v>179</v>
      </c>
      <c r="B99" s="38" t="s">
        <v>116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spans="1:21" ht="12.75">
      <c r="A100" s="53" t="s">
        <v>180</v>
      </c>
      <c r="B100" s="109" t="s">
        <v>181</v>
      </c>
      <c r="C100" s="110" t="s">
        <v>182</v>
      </c>
      <c r="D100" s="62">
        <v>34.844</v>
      </c>
      <c r="E100" s="111"/>
      <c r="F100" s="121">
        <f>D100</f>
        <v>34.844</v>
      </c>
      <c r="G100" s="38"/>
      <c r="H100" s="38"/>
      <c r="I100" s="38"/>
      <c r="J100" s="38"/>
      <c r="K100" s="38"/>
      <c r="L100" s="66">
        <f>D100</f>
        <v>34.844</v>
      </c>
      <c r="M100" s="67">
        <f>D100</f>
        <v>34.844</v>
      </c>
      <c r="N100" s="38"/>
      <c r="O100" s="38"/>
      <c r="P100" s="38"/>
      <c r="Q100" s="122">
        <v>10.8</v>
      </c>
      <c r="R100" s="38"/>
      <c r="S100" s="122"/>
      <c r="T100" s="38"/>
      <c r="U100" s="122">
        <v>23.43</v>
      </c>
    </row>
    <row r="101" spans="1:21" ht="12.75">
      <c r="A101" s="53" t="s">
        <v>183</v>
      </c>
      <c r="B101" s="76" t="s">
        <v>184</v>
      </c>
      <c r="C101" s="112" t="s">
        <v>102</v>
      </c>
      <c r="D101" s="62">
        <v>25.21</v>
      </c>
      <c r="E101" s="111"/>
      <c r="F101" s="121">
        <f>D101</f>
        <v>25.21</v>
      </c>
      <c r="G101" s="38"/>
      <c r="H101" s="38"/>
      <c r="I101" s="38"/>
      <c r="J101" s="38"/>
      <c r="K101" s="38"/>
      <c r="L101" s="66">
        <f>D101</f>
        <v>25.21</v>
      </c>
      <c r="M101" s="67">
        <f>D101</f>
        <v>25.21</v>
      </c>
      <c r="N101" s="38"/>
      <c r="O101" s="38"/>
      <c r="P101" s="38"/>
      <c r="Q101" s="122">
        <v>7.2</v>
      </c>
      <c r="R101" s="38"/>
      <c r="S101" s="122"/>
      <c r="T101" s="38"/>
      <c r="U101" s="122">
        <v>16.97</v>
      </c>
    </row>
    <row r="102" spans="1:21" ht="12.75">
      <c r="A102" s="53" t="s">
        <v>185</v>
      </c>
      <c r="B102" s="76" t="s">
        <v>186</v>
      </c>
      <c r="C102" s="112">
        <v>1</v>
      </c>
      <c r="D102" s="62">
        <v>11.747</v>
      </c>
      <c r="E102" s="111"/>
      <c r="F102" s="121">
        <f>D102</f>
        <v>11.747</v>
      </c>
      <c r="G102" s="38"/>
      <c r="H102" s="38"/>
      <c r="I102" s="38"/>
      <c r="J102" s="38"/>
      <c r="K102" s="38"/>
      <c r="L102" s="66">
        <f>D102</f>
        <v>11.747</v>
      </c>
      <c r="M102" s="67">
        <f>D102</f>
        <v>11.747</v>
      </c>
      <c r="N102" s="38"/>
      <c r="O102" s="38"/>
      <c r="P102" s="38"/>
      <c r="Q102" s="122">
        <v>0</v>
      </c>
      <c r="R102" s="38"/>
      <c r="S102" s="122"/>
      <c r="T102" s="38"/>
      <c r="U102" s="122">
        <v>0</v>
      </c>
    </row>
    <row r="103" spans="1:21" ht="12.75">
      <c r="A103" s="53" t="s">
        <v>187</v>
      </c>
      <c r="B103" s="93" t="s">
        <v>188</v>
      </c>
      <c r="C103" s="123" t="s">
        <v>189</v>
      </c>
      <c r="D103" s="95">
        <f>83.333+119.232</f>
        <v>202.565</v>
      </c>
      <c r="E103" s="111">
        <v>202.565</v>
      </c>
      <c r="F103" s="121"/>
      <c r="G103" s="38"/>
      <c r="H103" s="38"/>
      <c r="I103" s="38"/>
      <c r="J103" s="38"/>
      <c r="K103" s="38"/>
      <c r="L103" s="66">
        <f>D103</f>
        <v>202.565</v>
      </c>
      <c r="M103" s="67">
        <f>D103</f>
        <v>202.565</v>
      </c>
      <c r="N103" s="38"/>
      <c r="O103" s="38"/>
      <c r="P103" s="38"/>
      <c r="Q103" s="122">
        <v>0.01</v>
      </c>
      <c r="R103" s="38"/>
      <c r="S103" s="124">
        <v>42060.6</v>
      </c>
      <c r="T103" s="38"/>
      <c r="U103" s="122">
        <v>722953</v>
      </c>
    </row>
    <row r="104" spans="1:21" ht="12.75">
      <c r="A104" s="53" t="s">
        <v>190</v>
      </c>
      <c r="B104" s="93" t="s">
        <v>191</v>
      </c>
      <c r="C104" s="123" t="s">
        <v>105</v>
      </c>
      <c r="D104" s="95">
        <v>120.8</v>
      </c>
      <c r="E104" s="111"/>
      <c r="F104" s="121">
        <f>D104</f>
        <v>120.8</v>
      </c>
      <c r="G104" s="38"/>
      <c r="H104" s="38"/>
      <c r="I104" s="38"/>
      <c r="J104" s="38"/>
      <c r="K104" s="38"/>
      <c r="L104" s="66">
        <f>D104</f>
        <v>120.8</v>
      </c>
      <c r="M104" s="67">
        <f>D104</f>
        <v>120.8</v>
      </c>
      <c r="N104" s="38"/>
      <c r="O104" s="38"/>
      <c r="P104" s="38"/>
      <c r="Q104" s="122">
        <v>0</v>
      </c>
      <c r="R104" s="38"/>
      <c r="S104" s="122"/>
      <c r="T104" s="38"/>
      <c r="U104" s="122">
        <v>0</v>
      </c>
    </row>
    <row r="105" spans="1:21" ht="12.75">
      <c r="A105" s="53" t="s">
        <v>192</v>
      </c>
      <c r="B105" s="92" t="s">
        <v>193</v>
      </c>
      <c r="C105" s="110" t="s">
        <v>105</v>
      </c>
      <c r="D105" s="62">
        <v>25.555</v>
      </c>
      <c r="E105" s="111"/>
      <c r="F105" s="121">
        <f>D105</f>
        <v>25.555</v>
      </c>
      <c r="G105" s="38"/>
      <c r="H105" s="38"/>
      <c r="I105" s="38"/>
      <c r="J105" s="38"/>
      <c r="K105" s="38"/>
      <c r="L105" s="66">
        <f>D105</f>
        <v>25.555</v>
      </c>
      <c r="M105" s="67">
        <f>D105</f>
        <v>25.555</v>
      </c>
      <c r="N105" s="38"/>
      <c r="O105" s="38"/>
      <c r="P105" s="38"/>
      <c r="Q105" s="122">
        <v>0</v>
      </c>
      <c r="R105" s="38"/>
      <c r="S105" s="122"/>
      <c r="T105" s="38"/>
      <c r="U105" s="122">
        <v>0</v>
      </c>
    </row>
    <row r="106" spans="1:21" ht="12.75">
      <c r="A106" s="53" t="s">
        <v>194</v>
      </c>
      <c r="B106" s="92" t="s">
        <v>195</v>
      </c>
      <c r="C106" s="110" t="s">
        <v>105</v>
      </c>
      <c r="D106" s="62">
        <v>29.14</v>
      </c>
      <c r="E106" s="111"/>
      <c r="F106" s="121">
        <f>D106</f>
        <v>29.14</v>
      </c>
      <c r="G106" s="38"/>
      <c r="H106" s="38"/>
      <c r="I106" s="38"/>
      <c r="J106" s="38"/>
      <c r="K106" s="38"/>
      <c r="L106" s="66">
        <f>D106</f>
        <v>29.14</v>
      </c>
      <c r="M106" s="67">
        <f>D106</f>
        <v>29.14</v>
      </c>
      <c r="N106" s="38"/>
      <c r="O106" s="38"/>
      <c r="P106" s="38"/>
      <c r="Q106" s="122">
        <v>40.8</v>
      </c>
      <c r="R106" s="38"/>
      <c r="S106" s="122">
        <v>355.7</v>
      </c>
      <c r="T106" s="38"/>
      <c r="U106" s="122">
        <v>8.71</v>
      </c>
    </row>
    <row r="107" spans="1:21" ht="12.75">
      <c r="A107" s="53" t="s">
        <v>196</v>
      </c>
      <c r="B107" s="92" t="s">
        <v>197</v>
      </c>
      <c r="C107" s="110" t="s">
        <v>105</v>
      </c>
      <c r="D107" s="62">
        <v>37.581</v>
      </c>
      <c r="E107" s="111"/>
      <c r="F107" s="87">
        <f>D107</f>
        <v>37.581</v>
      </c>
      <c r="G107" s="88"/>
      <c r="H107" s="88"/>
      <c r="I107" s="88"/>
      <c r="J107" s="88"/>
      <c r="K107" s="88"/>
      <c r="L107" s="66">
        <f>D107</f>
        <v>37.581</v>
      </c>
      <c r="M107" s="67">
        <f>D107</f>
        <v>37.581</v>
      </c>
      <c r="N107" s="88"/>
      <c r="O107" s="88"/>
      <c r="P107" s="88"/>
      <c r="Q107" s="117">
        <v>0</v>
      </c>
      <c r="R107" s="88"/>
      <c r="S107" s="117"/>
      <c r="T107" s="88"/>
      <c r="U107" s="117">
        <v>0</v>
      </c>
    </row>
    <row r="108" spans="1:21" ht="12.75">
      <c r="A108" s="53" t="s">
        <v>198</v>
      </c>
      <c r="B108" s="93" t="s">
        <v>199</v>
      </c>
      <c r="C108" s="123" t="s">
        <v>102</v>
      </c>
      <c r="D108" s="125">
        <v>30.31</v>
      </c>
      <c r="E108" s="111"/>
      <c r="F108" s="121">
        <v>30.31</v>
      </c>
      <c r="G108" s="38"/>
      <c r="H108" s="38"/>
      <c r="I108" s="38"/>
      <c r="J108" s="38"/>
      <c r="K108" s="38"/>
      <c r="L108" s="66">
        <f>D108</f>
        <v>30.31</v>
      </c>
      <c r="M108" s="67">
        <f>D108</f>
        <v>30.31</v>
      </c>
      <c r="N108" s="38"/>
      <c r="O108" s="38"/>
      <c r="P108" s="38"/>
      <c r="Q108" s="122">
        <v>0</v>
      </c>
      <c r="R108" s="38"/>
      <c r="S108" s="122"/>
      <c r="T108" s="38"/>
      <c r="U108" s="122">
        <v>0</v>
      </c>
    </row>
    <row r="109" spans="1:21" ht="12.75">
      <c r="A109" s="48" t="s">
        <v>200</v>
      </c>
      <c r="B109" s="48"/>
      <c r="C109" s="48"/>
      <c r="D109" s="73">
        <f>SUM(D100:D108)</f>
        <v>517.7520000000001</v>
      </c>
      <c r="E109" s="73">
        <f>SUM(E100:E108)</f>
        <v>202.565</v>
      </c>
      <c r="F109" s="73">
        <f>SUM(F100:F108)</f>
        <v>315.187</v>
      </c>
      <c r="G109" s="73">
        <f>SUM(G100:G108)</f>
        <v>0</v>
      </c>
      <c r="H109" s="73">
        <f>SUM(H100:H108)</f>
        <v>0</v>
      </c>
      <c r="I109" s="73">
        <f>SUM(I100:I108)</f>
        <v>0</v>
      </c>
      <c r="J109" s="73">
        <f>SUM(J100:J108)</f>
        <v>0</v>
      </c>
      <c r="K109" s="73">
        <f>SUM(K100:K108)</f>
        <v>0</v>
      </c>
      <c r="L109" s="73">
        <f>SUM(L100:L108)</f>
        <v>517.7520000000001</v>
      </c>
      <c r="M109" s="73">
        <f>SUM(M100:M108)</f>
        <v>517.7520000000001</v>
      </c>
      <c r="N109" s="73">
        <f>SUM(N100:N108)</f>
        <v>0</v>
      </c>
      <c r="O109" s="73">
        <f>SUM(O100:O108)</f>
        <v>0</v>
      </c>
      <c r="P109" s="73">
        <f>SUM(P100:P108)</f>
        <v>0</v>
      </c>
      <c r="Q109" s="73">
        <f>SUM(Q100:Q108)</f>
        <v>58.81</v>
      </c>
      <c r="R109" s="73">
        <f>SUM(R100:R108)</f>
        <v>0</v>
      </c>
      <c r="S109" s="126">
        <f>SUM(S100:S108)</f>
        <v>42416.299999999996</v>
      </c>
      <c r="T109" s="73">
        <f>SUM(T100:T108)</f>
        <v>0</v>
      </c>
      <c r="U109" s="73">
        <f>SUM(U100:U108)</f>
        <v>723002.11</v>
      </c>
    </row>
    <row r="110" spans="1:21" ht="12.75">
      <c r="A110" s="48" t="s">
        <v>201</v>
      </c>
      <c r="B110" s="48"/>
      <c r="C110" s="48"/>
      <c r="D110" s="96">
        <f>D109+D98+D89+D87+D85+D83</f>
        <v>4842.9400000000005</v>
      </c>
      <c r="E110" s="96">
        <f>E109+E98+E89+E87+E85+E83</f>
        <v>3751.875</v>
      </c>
      <c r="F110" s="96">
        <f>F109+F98+F89+F87+F85+F83</f>
        <v>1091.065</v>
      </c>
      <c r="G110" s="96">
        <f>G109+G98+G89+G87+G85+G83</f>
        <v>0</v>
      </c>
      <c r="H110" s="96">
        <f>H109+H98+H89+H87+H85+H83</f>
        <v>0</v>
      </c>
      <c r="I110" s="96">
        <f>I109+I98+I89+I87+I85+I83</f>
        <v>0</v>
      </c>
      <c r="J110" s="96">
        <f>J109+J98+J89+J87+J85+J83</f>
        <v>0</v>
      </c>
      <c r="K110" s="96">
        <f>K109+K98+K89+K87+K85+K83</f>
        <v>0</v>
      </c>
      <c r="L110" s="96">
        <f>L109+L98+L89+L87+L85+L83</f>
        <v>4842.9400000000005</v>
      </c>
      <c r="M110" s="96">
        <f>M109+M98+M89+M87+M85+M83</f>
        <v>4842.9400000000005</v>
      </c>
      <c r="N110" s="96">
        <f>N109+N98+N89+N87+N85+N83</f>
        <v>0</v>
      </c>
      <c r="O110" s="96" t="e">
        <f>O109+O98+O89+O87+O85+O83</f>
        <v>#REF!</v>
      </c>
      <c r="P110" s="96">
        <f>P109+P98+P89+P87+P85+P83</f>
        <v>0</v>
      </c>
      <c r="Q110" s="127">
        <f>Q109+Q98+Q89+Q87+Q85+Q83</f>
        <v>60.602000000000004</v>
      </c>
      <c r="R110" s="96"/>
      <c r="S110" s="128">
        <f>S109+S98+S89+S87+S85+S83</f>
        <v>1528137.5000000002</v>
      </c>
      <c r="T110" s="96">
        <f>T109+T98+T89+T87+T85+T83</f>
        <v>0</v>
      </c>
      <c r="U110" s="129">
        <f>U109+U98+U89+U87+U85+U83</f>
        <v>2370679.6399999997</v>
      </c>
    </row>
    <row r="111" spans="1:21" ht="12.75">
      <c r="A111" s="48" t="s">
        <v>202</v>
      </c>
      <c r="B111" s="48"/>
      <c r="C111" s="48"/>
      <c r="D111" s="98">
        <f>D110+D80</f>
        <v>4842.9400000000005</v>
      </c>
      <c r="E111" s="98">
        <f>E110+E80</f>
        <v>3751.875</v>
      </c>
      <c r="F111" s="98">
        <f>F110+F80</f>
        <v>1091.065</v>
      </c>
      <c r="G111" s="98">
        <f>G110+G80</f>
        <v>0</v>
      </c>
      <c r="H111" s="98">
        <f>H110+H80</f>
        <v>0</v>
      </c>
      <c r="I111" s="98">
        <f>I110+I80</f>
        <v>0</v>
      </c>
      <c r="J111" s="98">
        <f>J110+J80</f>
        <v>0</v>
      </c>
      <c r="K111" s="98">
        <f>K110+K80</f>
        <v>0</v>
      </c>
      <c r="L111" s="98">
        <f>L110+L80</f>
        <v>4842.9400000000005</v>
      </c>
      <c r="M111" s="98">
        <f>M110+M80</f>
        <v>4842.9400000000005</v>
      </c>
      <c r="N111" s="98">
        <f>N110+N80</f>
        <v>0</v>
      </c>
      <c r="O111" s="98" t="e">
        <f>O110+O80</f>
        <v>#REF!</v>
      </c>
      <c r="P111" s="98">
        <f>P110+P80</f>
        <v>0</v>
      </c>
      <c r="Q111" s="99">
        <f>Q110+Q80</f>
        <v>60.602000000000004</v>
      </c>
      <c r="R111" s="98"/>
      <c r="S111" s="130">
        <f>S110+S80</f>
        <v>1528137.5000000002</v>
      </c>
      <c r="T111" s="98">
        <f>T110+T80</f>
        <v>0</v>
      </c>
      <c r="U111" s="131">
        <f>U110+U80</f>
        <v>2370679.6399999997</v>
      </c>
    </row>
    <row r="112" spans="1:21" ht="12.75">
      <c r="A112" s="54" t="s">
        <v>203</v>
      </c>
      <c r="B112" s="54"/>
      <c r="C112" s="54"/>
      <c r="D112" s="73">
        <f>D111+D67</f>
        <v>11170.933</v>
      </c>
      <c r="E112" s="73">
        <f>E111+E67</f>
        <v>8499.164</v>
      </c>
      <c r="F112" s="132">
        <f>F111+F67</f>
        <v>2671.7690000000002</v>
      </c>
      <c r="G112" s="73">
        <f>G111+G67</f>
        <v>0</v>
      </c>
      <c r="H112" s="73">
        <f>H111+H67</f>
        <v>0</v>
      </c>
      <c r="I112" s="73">
        <f>I111+I67</f>
        <v>0</v>
      </c>
      <c r="J112" s="73">
        <f>J111+J67</f>
        <v>0</v>
      </c>
      <c r="K112" s="73">
        <f>K111+K67</f>
        <v>0</v>
      </c>
      <c r="L112" s="73">
        <f>L111+L67</f>
        <v>11170.933</v>
      </c>
      <c r="M112" s="73">
        <f>M111+M67</f>
        <v>11170.933</v>
      </c>
      <c r="N112" s="73">
        <f>N111+N67</f>
        <v>0</v>
      </c>
      <c r="O112" s="73" t="e">
        <f>O111+O67</f>
        <v>#REF!</v>
      </c>
      <c r="P112" s="73">
        <f>P111+P67</f>
        <v>0</v>
      </c>
      <c r="Q112" s="74">
        <f>Q111+Q67</f>
        <v>1451.002</v>
      </c>
      <c r="R112" s="73"/>
      <c r="S112" s="108">
        <f>S111+S67</f>
        <v>1533617.5000000002</v>
      </c>
      <c r="T112" s="73">
        <f>T111+T67</f>
        <v>0</v>
      </c>
      <c r="U112" s="78">
        <f>U111+U67</f>
        <v>2371825.3549999995</v>
      </c>
    </row>
    <row r="113" spans="1:21" ht="12.75" customHeight="1">
      <c r="A113" s="133" t="s">
        <v>204</v>
      </c>
      <c r="B113" s="133"/>
      <c r="C113" s="133"/>
      <c r="D113" s="133"/>
      <c r="E113" s="133"/>
      <c r="F113" s="133"/>
      <c r="G113" s="133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</row>
    <row r="114" spans="1:20" ht="12.75">
      <c r="A114" s="135" t="s">
        <v>205</v>
      </c>
      <c r="B114" s="134"/>
      <c r="C114" s="134"/>
      <c r="D114" s="134"/>
      <c r="E114" s="134"/>
      <c r="F114" s="134"/>
      <c r="G114" s="136"/>
      <c r="H114" s="136"/>
      <c r="I114" s="136"/>
      <c r="J114" s="136"/>
      <c r="K114" s="134"/>
      <c r="L114" s="134"/>
      <c r="M114" s="137"/>
      <c r="N114" s="137"/>
      <c r="O114" s="137"/>
      <c r="P114" s="134"/>
      <c r="Q114" s="134"/>
      <c r="R114" s="134"/>
      <c r="S114" s="134"/>
      <c r="T114" s="134"/>
    </row>
    <row r="115" spans="1:21" s="2" customFormat="1" ht="12.75">
      <c r="A115" s="135" t="s">
        <v>206</v>
      </c>
      <c r="B115" s="134"/>
      <c r="C115" s="134"/>
      <c r="D115" s="134"/>
      <c r="E115" s="134"/>
      <c r="F115" s="134"/>
      <c r="G115" s="136"/>
      <c r="H115" s="136"/>
      <c r="U115" s="136"/>
    </row>
    <row r="116" spans="1:20" s="2" customFormat="1" ht="12.75" customHeight="1">
      <c r="A116" s="138" t="s">
        <v>207</v>
      </c>
      <c r="B116" s="138"/>
      <c r="C116" s="138"/>
      <c r="D116" s="138"/>
      <c r="E116" s="138"/>
      <c r="F116" s="138"/>
      <c r="G116" s="136"/>
      <c r="H116" s="136"/>
      <c r="I116" s="136"/>
      <c r="N116" s="136"/>
      <c r="O116" s="136"/>
      <c r="P116" s="136"/>
      <c r="Q116" s="136"/>
      <c r="R116" s="136"/>
      <c r="S116" s="136"/>
      <c r="T116" s="136"/>
    </row>
    <row r="117" spans="2:20" ht="12.75">
      <c r="B117" s="139"/>
      <c r="C117" s="139"/>
      <c r="D117" s="140"/>
      <c r="F117" s="141"/>
      <c r="G117" s="141"/>
      <c r="H117" s="141"/>
      <c r="I117" s="142"/>
      <c r="J117" s="142"/>
      <c r="K117" s="142"/>
      <c r="S117" s="2"/>
      <c r="T117" s="2"/>
    </row>
    <row r="118" spans="1:13" ht="12.75">
      <c r="A118" s="143" t="s">
        <v>208</v>
      </c>
      <c r="B118" s="137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</row>
    <row r="119" spans="1:16" ht="12.75">
      <c r="A119"/>
      <c r="B119" s="144" t="s">
        <v>209</v>
      </c>
      <c r="C119" s="144"/>
      <c r="F119" s="145" t="s">
        <v>210</v>
      </c>
      <c r="G119" s="145"/>
      <c r="H119" s="145"/>
      <c r="J119" s="145" t="s">
        <v>211</v>
      </c>
      <c r="K119" s="145"/>
      <c r="L119" s="145"/>
      <c r="M119" s="145"/>
      <c r="N119" s="145"/>
      <c r="O119" s="145"/>
      <c r="P119" s="145"/>
    </row>
    <row r="123" spans="2:6" ht="12.75">
      <c r="B123" s="146" t="s">
        <v>212</v>
      </c>
      <c r="C123" s="147"/>
      <c r="D123" s="147">
        <v>6327.993</v>
      </c>
      <c r="E123" s="147">
        <f>D123-F123</f>
        <v>4747.289000000001</v>
      </c>
      <c r="F123" s="147">
        <v>1580.704</v>
      </c>
    </row>
    <row r="124" spans="2:6" ht="12.75">
      <c r="B124" s="148" t="s">
        <v>213</v>
      </c>
      <c r="C124" s="149"/>
      <c r="D124" s="149">
        <v>4842.94</v>
      </c>
      <c r="E124" s="149">
        <f>D124-F124</f>
        <v>3751.8749999999995</v>
      </c>
      <c r="F124" s="149">
        <v>1091.065</v>
      </c>
    </row>
    <row r="125" spans="4:6" ht="12.75">
      <c r="D125" s="150">
        <f>SUM(D123:D124)</f>
        <v>11170.933</v>
      </c>
      <c r="E125" s="150">
        <f>SUM(E123:E124)</f>
        <v>8499.164</v>
      </c>
      <c r="F125" s="150">
        <f>SUM(F123:F124)</f>
        <v>2671.7690000000002</v>
      </c>
    </row>
    <row r="127" spans="2:6" ht="12.75">
      <c r="B127" s="146" t="s">
        <v>212</v>
      </c>
      <c r="D127" s="2">
        <f>D67-D123</f>
        <v>0</v>
      </c>
      <c r="E127" s="2">
        <f>E67-E123</f>
        <v>0</v>
      </c>
      <c r="F127" s="2">
        <f>F67-F123</f>
        <v>0</v>
      </c>
    </row>
    <row r="128" spans="2:6" ht="12.75">
      <c r="B128" s="148" t="s">
        <v>213</v>
      </c>
      <c r="D128" s="2">
        <f>D111-D124</f>
        <v>0</v>
      </c>
      <c r="E128" s="2">
        <f>E111-E124</f>
        <v>0</v>
      </c>
      <c r="F128" s="2">
        <f>F111-F124</f>
        <v>0</v>
      </c>
    </row>
    <row r="129" spans="4:6" ht="12.75">
      <c r="D129" s="2">
        <f>D112-D125</f>
        <v>0</v>
      </c>
      <c r="E129" s="2">
        <f>E112-E125</f>
        <v>0</v>
      </c>
      <c r="F129" s="2">
        <f>F112-F125</f>
        <v>0</v>
      </c>
    </row>
  </sheetData>
  <sheetProtection selectLockedCells="1" selectUnlockedCells="1"/>
  <mergeCells count="106">
    <mergeCell ref="N1:U1"/>
    <mergeCell ref="B2:E2"/>
    <mergeCell ref="K2:P2"/>
    <mergeCell ref="B3:E3"/>
    <mergeCell ref="K3:Q3"/>
    <mergeCell ref="B4:E4"/>
    <mergeCell ref="K4:P4"/>
    <mergeCell ref="B5:F5"/>
    <mergeCell ref="K5:P5"/>
    <mergeCell ref="M6:N6"/>
    <mergeCell ref="B7:E7"/>
    <mergeCell ref="A10:R10"/>
    <mergeCell ref="A11:R11"/>
    <mergeCell ref="A12:R12"/>
    <mergeCell ref="A13:A16"/>
    <mergeCell ref="B13:B16"/>
    <mergeCell ref="C13:C16"/>
    <mergeCell ref="D13:J13"/>
    <mergeCell ref="K13:L13"/>
    <mergeCell ref="M13:P13"/>
    <mergeCell ref="Q13:Q16"/>
    <mergeCell ref="R13:R16"/>
    <mergeCell ref="S13:S16"/>
    <mergeCell ref="T13:T16"/>
    <mergeCell ref="U13:U16"/>
    <mergeCell ref="D14:D16"/>
    <mergeCell ref="E14:J14"/>
    <mergeCell ref="K14:K16"/>
    <mergeCell ref="L14:L16"/>
    <mergeCell ref="M14:M16"/>
    <mergeCell ref="N14:P15"/>
    <mergeCell ref="E15:E16"/>
    <mergeCell ref="F15:F16"/>
    <mergeCell ref="G15:G16"/>
    <mergeCell ref="H15:I15"/>
    <mergeCell ref="J15:J16"/>
    <mergeCell ref="N16:O16"/>
    <mergeCell ref="N17:O17"/>
    <mergeCell ref="B18:U18"/>
    <mergeCell ref="B19:U19"/>
    <mergeCell ref="B20:U20"/>
    <mergeCell ref="A21:C21"/>
    <mergeCell ref="B22:U22"/>
    <mergeCell ref="A23:C23"/>
    <mergeCell ref="B24:U24"/>
    <mergeCell ref="A25:C25"/>
    <mergeCell ref="B26:U26"/>
    <mergeCell ref="A27:C27"/>
    <mergeCell ref="B28:U28"/>
    <mergeCell ref="A29:C29"/>
    <mergeCell ref="B30:U30"/>
    <mergeCell ref="A31:C31"/>
    <mergeCell ref="A32:C32"/>
    <mergeCell ref="B33:U33"/>
    <mergeCell ref="B34:U34"/>
    <mergeCell ref="A43:C43"/>
    <mergeCell ref="B44:U44"/>
    <mergeCell ref="A45:C45"/>
    <mergeCell ref="B46:U46"/>
    <mergeCell ref="A47:C47"/>
    <mergeCell ref="B48:U48"/>
    <mergeCell ref="A51:C51"/>
    <mergeCell ref="B52:U52"/>
    <mergeCell ref="A53:C53"/>
    <mergeCell ref="B54:U54"/>
    <mergeCell ref="A55:C55"/>
    <mergeCell ref="B56:U56"/>
    <mergeCell ref="A57:C57"/>
    <mergeCell ref="B58:U58"/>
    <mergeCell ref="A65:C65"/>
    <mergeCell ref="A66:C66"/>
    <mergeCell ref="A67:C67"/>
    <mergeCell ref="B68:U68"/>
    <mergeCell ref="B69:U69"/>
    <mergeCell ref="B70:U70"/>
    <mergeCell ref="A71:C71"/>
    <mergeCell ref="B72:U72"/>
    <mergeCell ref="A73:C73"/>
    <mergeCell ref="B74:U74"/>
    <mergeCell ref="A75:C75"/>
    <mergeCell ref="B76:U76"/>
    <mergeCell ref="A77:C77"/>
    <mergeCell ref="B78:U78"/>
    <mergeCell ref="A79:C79"/>
    <mergeCell ref="A80:C80"/>
    <mergeCell ref="B81:U81"/>
    <mergeCell ref="B82:U82"/>
    <mergeCell ref="A83:C83"/>
    <mergeCell ref="B84:U84"/>
    <mergeCell ref="A85:C85"/>
    <mergeCell ref="B86:U86"/>
    <mergeCell ref="A87:C87"/>
    <mergeCell ref="B88:U88"/>
    <mergeCell ref="A89:C89"/>
    <mergeCell ref="B90:U90"/>
    <mergeCell ref="A98:C98"/>
    <mergeCell ref="B99:U99"/>
    <mergeCell ref="A109:C109"/>
    <mergeCell ref="A110:C110"/>
    <mergeCell ref="A111:C111"/>
    <mergeCell ref="A112:C112"/>
    <mergeCell ref="A113:G113"/>
    <mergeCell ref="I113:U113"/>
    <mergeCell ref="A116:F116"/>
    <mergeCell ref="F119:H119"/>
    <mergeCell ref="J119:P119"/>
  </mergeCells>
  <printOptions/>
  <pageMargins left="0.15763888888888888" right="0.11805555555555555" top="0.6534722222222222" bottom="0.26319444444444445" header="0.5118055555555555" footer="0.5118055555555555"/>
  <pageSetup horizontalDpi="300" verticalDpi="3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</cp:lastModifiedBy>
  <cp:lastPrinted>2020-05-08T13:36:06Z</cp:lastPrinted>
  <dcterms:created xsi:type="dcterms:W3CDTF">2013-12-16T14:16:32Z</dcterms:created>
  <dcterms:modified xsi:type="dcterms:W3CDTF">2021-02-09T12:51:16Z</dcterms:modified>
  <cp:category/>
  <cp:version/>
  <cp:contentType/>
  <cp:contentStatus/>
  <cp:revision>177</cp:revision>
</cp:coreProperties>
</file>