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4" sheetId="1" r:id="rId1"/>
  </sheets>
  <definedNames>
    <definedName name="Excel_BuiltIn_Print_Area" localSheetId="0">'4'!$A$1:$X$125</definedName>
  </definedNames>
  <calcPr fullCalcOnLoad="1"/>
</workbook>
</file>

<file path=xl/sharedStrings.xml><?xml version="1.0" encoding="utf-8"?>
<sst xmlns="http://schemas.openxmlformats.org/spreadsheetml/2006/main" count="459" uniqueCount="216">
  <si>
    <t>Додаток 4           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</si>
  <si>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>ПОГОДЖЕНО</t>
  </si>
  <si>
    <t xml:space="preserve">ЗАТВЕРДЖЕНО                         </t>
  </si>
  <si>
    <r>
      <rPr>
        <sz val="11"/>
        <color indexed="8"/>
        <rFont val="Times New Roman"/>
        <family val="1"/>
      </rPr>
      <t xml:space="preserve">рішенням </t>
    </r>
    <r>
      <rPr>
        <b/>
        <u val="single"/>
        <sz val="10"/>
        <color indexed="8"/>
        <rFont val="Times New Roman"/>
        <family val="1"/>
      </rPr>
      <t>Чорноморської міської ради Одеського району Одеської області</t>
    </r>
  </si>
  <si>
    <t>Директор КП «Чорноморськводоканал»</t>
  </si>
  <si>
    <t xml:space="preserve">          (найменування органу місцевого самоврядування)</t>
  </si>
  <si>
    <t>(посадова особа ліцензіата)</t>
  </si>
  <si>
    <t>Від___________2021 року № ____________</t>
  </si>
  <si>
    <t>Володимир БОНДАРЕНКО</t>
  </si>
  <si>
    <t>М.П.</t>
  </si>
  <si>
    <t>(підпис)</t>
  </si>
  <si>
    <t>(П.І.Б.)</t>
  </si>
  <si>
    <t>"____"_______________ 2021 року</t>
  </si>
  <si>
    <t xml:space="preserve">ФІНАНСОВИЙ ПЛАН  </t>
  </si>
  <si>
    <t>використання коштів для  виконання  інвестиційної програми та  їх врахування у структурі тарифів на 12 місяців</t>
  </si>
  <si>
    <t>КП «Чорноморськводоканал» (КОРИГУВАННЯ)</t>
  </si>
  <si>
    <t xml:space="preserve">(найменування ліцензіата) 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</si>
  <si>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</si>
  <si>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</si>
  <si>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</si>
  <si>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грн. (без ПДВ)</t>
  </si>
  <si>
    <t xml:space="preserve"> Сума позичкових коштів та відсотків за їх  використання, що підлягає поверненню у планованому періоді,            тис. грн.              (без ПДВ)</t>
  </si>
  <si>
    <t xml:space="preserve"> Сума інших залучених коштів, що підлягає поверненню у планованому періоді,          тис. грн.          (без ПДВ)</t>
  </si>
  <si>
    <t>Кошти, що враховуються    у структурі тарифів           гр.5 + гр.6. +      гр. 11 + гр. 12      тис. грн.           (без ПДВ)</t>
  </si>
  <si>
    <t xml:space="preserve"> За способом виконання тис. грн. (без ПДВ)</t>
  </si>
  <si>
    <t>Графік здійснення заходів та використання коштів на планований період, тис. грн. (без ПДВ)</t>
  </si>
  <si>
    <t>Строк окупності (місяців)*</t>
  </si>
  <si>
    <t>№ аркуша обґрунтовуючих матеріалів</t>
  </si>
  <si>
    <t>Економія паливно-енергетичних ресурсів  (кВт/год/рік)</t>
  </si>
  <si>
    <t>Економія фонду заробітної плати (тис. грн./рік)</t>
  </si>
  <si>
    <t>Економічний ефект (тис. грн. )**</t>
  </si>
  <si>
    <t xml:space="preserve">загальна сума </t>
  </si>
  <si>
    <t>з урахуванням:</t>
  </si>
  <si>
    <t>господарський  (вартість    матеріальних ресурсів)</t>
  </si>
  <si>
    <t>підряд- ний</t>
  </si>
  <si>
    <t>І кв.</t>
  </si>
  <si>
    <t>ІІ кв.</t>
  </si>
  <si>
    <t>ІІІ кв.</t>
  </si>
  <si>
    <t>ІV кв.</t>
  </si>
  <si>
    <t>аморти-   заційні відраху-   вання</t>
  </si>
  <si>
    <t>виробничі інвестиції з прибутку</t>
  </si>
  <si>
    <t>отримані у плановому періоді позичкові кошти фінансових установ, що підлягають поверненню</t>
  </si>
  <si>
    <t>отримані у планованому періоді бюджетні кошти, що не підлягають поверненню</t>
  </si>
  <si>
    <t xml:space="preserve"> інші залучені кошти, отримані у планованому  періоді, з них:</t>
  </si>
  <si>
    <t>що підлягають поверненню</t>
  </si>
  <si>
    <t>що не підлягають поверненню</t>
  </si>
  <si>
    <t>І</t>
  </si>
  <si>
    <t>ВОДОПОСТАЧАННЯ</t>
  </si>
  <si>
    <t xml:space="preserve"> 1.1</t>
  </si>
  <si>
    <r>
      <rPr>
        <b/>
        <sz val="10"/>
        <rFont val="Times New Roman"/>
        <family val="1"/>
      </rP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водопостачання  з урахуванням:</t>
    </r>
  </si>
  <si>
    <t xml:space="preserve">  1.1.1</t>
  </si>
  <si>
    <t>Заходи зі зниження питомих витрат, а також втрат ресурсів, з них:</t>
  </si>
  <si>
    <t>х</t>
  </si>
  <si>
    <t>х </t>
  </si>
  <si>
    <t>Усього за підпунктом 1.1.1</t>
  </si>
  <si>
    <t xml:space="preserve">  1.1.2</t>
  </si>
  <si>
    <t>Заходи щодо забезпечення технологічного та/або комерційного обліку ресурсів, з них:</t>
  </si>
  <si>
    <t>Усього за підпунктом 1.1.2</t>
  </si>
  <si>
    <t>1.1.3.</t>
  </si>
  <si>
    <t>Заходи щодо зменшення обсягу витрат води на технологічні потреби, з них:</t>
  </si>
  <si>
    <t>Усього за підпунктом 1.1.3</t>
  </si>
  <si>
    <t>1.1.4</t>
  </si>
  <si>
    <t>Заходи щодо підвищення якості послуг з централізованого водопостачання, з них:</t>
  </si>
  <si>
    <t>1.1.4.1</t>
  </si>
  <si>
    <r>
      <rPr>
        <sz val="10"/>
        <rFont val="Times New Roman"/>
        <family val="1"/>
      </rPr>
      <t xml:space="preserve">Будівництво водопровідної насосної станції за адресою вул. Парусна, 8, м. Чорноморськ, Одеська область </t>
    </r>
    <r>
      <rPr>
        <b/>
        <i/>
        <sz val="9"/>
        <color indexed="8"/>
        <rFont val="Times New Roman"/>
        <family val="1"/>
      </rPr>
      <t xml:space="preserve">(проектні роботи, експертиза проекту, </t>
    </r>
    <r>
      <rPr>
        <b/>
        <i/>
        <sz val="9"/>
        <rFont val="Times New Roman"/>
        <family val="1"/>
      </rPr>
      <t>будівельні роботи)</t>
    </r>
  </si>
  <si>
    <t>1 шт</t>
  </si>
  <si>
    <t>1.1.4.2</t>
  </si>
  <si>
    <r>
      <rPr>
        <sz val="10"/>
        <rFont val="Times New Roman"/>
        <family val="1"/>
      </rPr>
      <t>Будівництво водопровідної насосної станції “Сухий лиман”</t>
    </r>
    <r>
      <rPr>
        <sz val="9"/>
        <color indexed="8"/>
        <rFont val="Times New Roman"/>
        <family val="1"/>
      </rPr>
      <t xml:space="preserve"> за адресою: Одеська область, с. Сухий Лиман, вул. Морська, 1Б </t>
    </r>
    <r>
      <rPr>
        <b/>
        <i/>
        <sz val="9"/>
        <color indexed="8"/>
        <rFont val="Times New Roman"/>
        <family val="1"/>
      </rPr>
      <t xml:space="preserve">(експертиза проекту та </t>
    </r>
    <r>
      <rPr>
        <b/>
        <i/>
        <sz val="9"/>
        <rFont val="Times New Roman"/>
        <family val="1"/>
      </rPr>
      <t>будівельні роботи</t>
    </r>
    <r>
      <rPr>
        <sz val="9"/>
        <rFont val="Times New Roman"/>
        <family val="1"/>
      </rPr>
      <t>)</t>
    </r>
  </si>
  <si>
    <t>1.1.4.3</t>
  </si>
  <si>
    <r>
      <rPr>
        <sz val="10"/>
        <rFont val="Times New Roman"/>
        <family val="1"/>
      </rPr>
      <t>Будівництво колодязя з запірною арматурою за адресою перехрестя вул. Перемоги та вул. Торгова, м. Чорноморськ, Одеська область</t>
    </r>
    <r>
      <rPr>
        <b/>
        <i/>
        <sz val="9"/>
        <color indexed="8"/>
        <rFont val="Times New Roman"/>
        <family val="1"/>
      </rPr>
      <t xml:space="preserve">(проектні роботи, експертиза проекту, </t>
    </r>
    <r>
      <rPr>
        <b/>
        <i/>
        <sz val="9"/>
        <rFont val="Times New Roman"/>
        <family val="1"/>
      </rPr>
      <t>будівельні роботи)</t>
    </r>
  </si>
  <si>
    <t>Усього за підпунктом 1.1.4</t>
  </si>
  <si>
    <t>1.1.5</t>
  </si>
  <si>
    <t>Заходи щодо підвищення екологічної безпеки та охорони навколишнього середовища, з них:</t>
  </si>
  <si>
    <t>1.1.5.1</t>
  </si>
  <si>
    <r>
      <rPr>
        <sz val="10"/>
        <rFont val="Times New Roman"/>
        <family val="1"/>
      </rPr>
      <t xml:space="preserve">Придбання дозуючого насосу DMI 6,0-8 BX-PVC-P3/V/C-X-G133 </t>
    </r>
    <r>
      <rPr>
        <b/>
        <i/>
        <sz val="9"/>
        <rFont val="Times New Roman"/>
        <family val="1"/>
      </rPr>
      <t>(Модернізація обладнання станції дознезараження води діоксидом хлору)</t>
    </r>
  </si>
  <si>
    <t>Усього за підпунктом 1.1.5</t>
  </si>
  <si>
    <t xml:space="preserve">  1.1.6</t>
  </si>
  <si>
    <t>Інші заходи, з них:</t>
  </si>
  <si>
    <t>Усього за підпунктом 1.1.6</t>
  </si>
  <si>
    <t>Усього за пунктом1.1</t>
  </si>
  <si>
    <t xml:space="preserve">  1.2.</t>
  </si>
  <si>
    <t xml:space="preserve">Інші заходи  з них: </t>
  </si>
  <si>
    <t>1.2.1.</t>
  </si>
  <si>
    <t>Усього за підпунктом 1.2.1</t>
  </si>
  <si>
    <t>1.2.2</t>
  </si>
  <si>
    <t>1.2.2.1</t>
  </si>
  <si>
    <t>Придбання водолічильника ультразвукового  для встановлення на водовід 700 мм за адресою м.Чорноморськ в районі вул Перемоги, 35А</t>
  </si>
  <si>
    <t>Усього за підпунктом 1.2.2</t>
  </si>
  <si>
    <t>1.2.3</t>
  </si>
  <si>
    <t>Усього за підпунктом 1.2.3</t>
  </si>
  <si>
    <t>1.2.4</t>
  </si>
  <si>
    <t>Усього за підпунктом 1.2.4</t>
  </si>
  <si>
    <t>1.2.5</t>
  </si>
  <si>
    <t>Заходи щодо провадження та розвитку інформаційних технологій, з них:</t>
  </si>
  <si>
    <t>Усього за підпунктом 1.2.5</t>
  </si>
  <si>
    <t>1.2.6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</si>
  <si>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</si>
  <si>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1.2.6</t>
  </si>
  <si>
    <t>1.2.7</t>
  </si>
  <si>
    <t>Усього за підпунктом 1.2.7</t>
  </si>
  <si>
    <t>1.2.8</t>
  </si>
  <si>
    <t>1.2.8.1</t>
  </si>
  <si>
    <r>
      <rPr>
        <sz val="10"/>
        <rFont val="Times New Roman"/>
        <family val="1"/>
      </rPr>
      <t xml:space="preserve">Капітальний ремонт зовнішнього освітлення майданчика ЦНС за адресою вул. Транспортна, 11, м. Чорноморськ </t>
    </r>
    <r>
      <rPr>
        <b/>
        <i/>
        <sz val="9"/>
        <rFont val="Times New Roman"/>
        <family val="1"/>
      </rPr>
      <t>(будівельні роботи)</t>
    </r>
  </si>
  <si>
    <t>12 світильн</t>
  </si>
  <si>
    <t>1.2.8.2</t>
  </si>
  <si>
    <r>
      <rPr>
        <sz val="10"/>
        <rFont val="Times New Roman"/>
        <family val="1"/>
      </rPr>
      <t>Зовнішне електропостачання станції знезараження води за адресою: Одеська обл., м. Чорноморськ, вул. Перемоги, 17-Н</t>
    </r>
    <r>
      <rPr>
        <b/>
        <i/>
        <sz val="9"/>
        <rFont val="Times New Roman"/>
        <family val="1"/>
      </rPr>
      <t xml:space="preserve"> (експертиза проекту та будівельні роботи)</t>
    </r>
  </si>
  <si>
    <t>42 м</t>
  </si>
  <si>
    <t>1.2.8.3</t>
  </si>
  <si>
    <r>
      <rPr>
        <sz val="10"/>
        <rFont val="Times New Roman"/>
        <family val="1"/>
      </rPr>
      <t>Технічне переоснащення ПНС за адресою вул. Паркова, 8, м.Чорноморськ, Одеська обл.</t>
    </r>
    <r>
      <rPr>
        <b/>
        <i/>
        <sz val="9"/>
        <rFont val="Times New Roman"/>
        <family val="1"/>
      </rPr>
      <t xml:space="preserve"> </t>
    </r>
  </si>
  <si>
    <t>1 ПНС</t>
  </si>
  <si>
    <t>1.2.8.4</t>
  </si>
  <si>
    <r>
      <rPr>
        <sz val="10"/>
        <rFont val="Times New Roman"/>
        <family val="1"/>
      </rPr>
      <t>Модернізація комп`ютернї системи (</t>
    </r>
    <r>
      <rPr>
        <b/>
        <sz val="9"/>
        <rFont val="Times New Roman"/>
        <family val="1"/>
      </rPr>
      <t>придбання</t>
    </r>
    <r>
      <rPr>
        <sz val="9"/>
        <rFont val="Times New Roman"/>
        <family val="1"/>
      </rPr>
      <t xml:space="preserve"> персонального комп'ютеру (серверу) в комплекті з ліцензованим програмним забезпеченням)</t>
    </r>
  </si>
  <si>
    <t>1 к-т</t>
  </si>
  <si>
    <t>1.2.8.5</t>
  </si>
  <si>
    <r>
      <rPr>
        <sz val="10"/>
        <rFont val="Times New Roman"/>
        <family val="1"/>
      </rPr>
      <t xml:space="preserve">Капітальнийу ремонт водогону Dn 700мм (ст), Dn 500мм (чав), розташованого в районі с/т “Аист” та с. Сухий Лиман , Овідіопольсього р-ну, Одеської області </t>
    </r>
    <r>
      <rPr>
        <b/>
        <i/>
        <sz val="9"/>
        <rFont val="Times New Roman"/>
        <family val="1"/>
      </rPr>
      <t xml:space="preserve">(проектні роботи) </t>
    </r>
  </si>
  <si>
    <t>1 проект</t>
  </si>
  <si>
    <t>1.2.8.6</t>
  </si>
  <si>
    <t>Технічне переоснащення зовнішнього освітлення майданчика РЧВ місткістю 10000 м3 за адресою: Одеська обл., Одеський р-н, с. Молодіжне, вул. Санжійська дорога, 3Б (будівельні роботи)</t>
  </si>
  <si>
    <t>38 світильн</t>
  </si>
  <si>
    <t>1.2.8.7</t>
  </si>
  <si>
    <r>
      <rPr>
        <sz val="10"/>
        <rFont val="Times New Roman"/>
        <family val="1"/>
      </rPr>
      <t>Модернізація системи керування дозуючими насосами для повної автоматизації станції знезараження води за адресою: Одеська обл., м. Чорноморськ, вул. Перемоги, 35А</t>
    </r>
    <r>
      <rPr>
        <b/>
        <i/>
        <sz val="9"/>
        <rFont val="Times New Roman"/>
        <family val="1"/>
      </rPr>
      <t xml:space="preserve"> (проектні та будівельні роботи)</t>
    </r>
  </si>
  <si>
    <t>1 СК</t>
  </si>
  <si>
    <t>1.2.8.8</t>
  </si>
  <si>
    <r>
      <rPr>
        <sz val="10"/>
        <rFont val="Times New Roman"/>
        <family val="1"/>
      </rPr>
      <t>Модернізація системи керування вузлом обліку для повної його автоматизації за адресою: Одеська обл., с. В.Дальник, вул. Маяцька, 21</t>
    </r>
    <r>
      <rPr>
        <b/>
        <i/>
        <sz val="9"/>
        <rFont val="Times New Roman"/>
        <family val="1"/>
      </rPr>
      <t xml:space="preserve"> (проектні та будівельні роботи)</t>
    </r>
  </si>
  <si>
    <t>1.2.8.9</t>
  </si>
  <si>
    <r>
      <rPr>
        <sz val="10"/>
        <rFont val="Times New Roman"/>
        <family val="1"/>
      </rPr>
      <t>Будівництво повітряної лінії 0.4 кВ для зовнішнього електропостачання водопровідної насосної станції “Сухий лиман”</t>
    </r>
    <r>
      <rPr>
        <sz val="9"/>
        <color indexed="8"/>
        <rFont val="Times New Roman"/>
        <family val="1"/>
      </rPr>
      <t xml:space="preserve"> за адресою: Одеська область, с. Сухий Лиман, вул. Морська, 1Б </t>
    </r>
    <r>
      <rPr>
        <b/>
        <i/>
        <sz val="9"/>
        <color indexed="8"/>
        <rFont val="Times New Roman"/>
        <family val="1"/>
      </rPr>
      <t>(проект</t>
    </r>
    <r>
      <rPr>
        <b/>
        <i/>
        <sz val="9"/>
        <rFont val="Times New Roman"/>
        <family val="1"/>
      </rPr>
      <t>ні роботи</t>
    </r>
    <r>
      <rPr>
        <sz val="9"/>
        <rFont val="Times New Roman"/>
        <family val="1"/>
      </rPr>
      <t>)</t>
    </r>
  </si>
  <si>
    <t>1.2.8.10</t>
  </si>
  <si>
    <r>
      <rPr>
        <sz val="10"/>
        <rFont val="Times New Roman"/>
        <family val="1"/>
      </rPr>
      <t xml:space="preserve">Реконструкція мереж водопроводу Д 300 мм в районі вул. Радісна, 21А, в м.Чорноморськ </t>
    </r>
    <r>
      <rPr>
        <b/>
        <i/>
        <sz val="9"/>
        <color indexed="8"/>
        <rFont val="Times New Roman"/>
        <family val="1"/>
      </rPr>
      <t>(експертиза проекту)</t>
    </r>
  </si>
  <si>
    <t>1.2.8.11</t>
  </si>
  <si>
    <r>
      <rPr>
        <sz val="10"/>
        <rFont val="Times New Roman"/>
        <family val="1"/>
      </rPr>
      <t xml:space="preserve">Реконструкція сталевої ділянки водогону Д 700 мм за адресою: Одеська область, Одеський район, с. Молодіжне, район вул. Заводської </t>
    </r>
    <r>
      <rPr>
        <b/>
        <i/>
        <sz val="9"/>
        <rFont val="Times New Roman"/>
        <family val="1"/>
      </rPr>
      <t>(проектні роботи, експертиза проекту)</t>
    </r>
  </si>
  <si>
    <t>Усього за підпунктом 1.2.8</t>
  </si>
  <si>
    <t>Усього за пунктом 1.2</t>
  </si>
  <si>
    <t>Усього за розділом І</t>
  </si>
  <si>
    <t>ІІ</t>
  </si>
  <si>
    <t>ВОДОВІДВЕДЕННЯ</t>
  </si>
  <si>
    <t xml:space="preserve">  2.1.</t>
  </si>
  <si>
    <r>
      <rPr>
        <b/>
        <sz val="10"/>
        <rFont val="Times New Roman"/>
        <family val="1"/>
      </rP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водовідведення  з урахуванням:</t>
    </r>
  </si>
  <si>
    <t xml:space="preserve">  2.1.1</t>
  </si>
  <si>
    <t>Заходи зі зниження питомих витрат,  а також втрат ресурсів, з них:</t>
  </si>
  <si>
    <t>Усього за підпунктом 2.1.1</t>
  </si>
  <si>
    <t xml:space="preserve">  2.1.2</t>
  </si>
  <si>
    <t xml:space="preserve"> Усього за підпунктом  2.1.2</t>
  </si>
  <si>
    <t>2.1.3</t>
  </si>
  <si>
    <t>Усього за підпунктом  2.1.3</t>
  </si>
  <si>
    <t>2.1.4</t>
  </si>
  <si>
    <t>Усього за підпунктом 2.1.4</t>
  </si>
  <si>
    <t>Усього за пунктом 2.1</t>
  </si>
  <si>
    <t>2.2.</t>
  </si>
  <si>
    <t xml:space="preserve"> Інші заходи з них:</t>
  </si>
  <si>
    <t>2.2.1.</t>
  </si>
  <si>
    <t>Усього за підпунктом 2.2.1</t>
  </si>
  <si>
    <t>2.2.2</t>
  </si>
  <si>
    <t>2.2.2.1</t>
  </si>
  <si>
    <t>Усього за підпунктом  2.2.2</t>
  </si>
  <si>
    <t xml:space="preserve">  2.2.3</t>
  </si>
  <si>
    <t xml:space="preserve"> Усього за підпунктом 2.2.3</t>
  </si>
  <si>
    <t>2.2.4</t>
  </si>
  <si>
    <t>2.2.4.1</t>
  </si>
  <si>
    <t>Придбання гідродінамічної каналопромивочної установки</t>
  </si>
  <si>
    <t>2.2.4.2</t>
  </si>
  <si>
    <r>
      <rPr>
        <sz val="10"/>
        <rFont val="Times New Roman"/>
        <family val="1"/>
      </rPr>
      <t xml:space="preserve">Придбання автомобілю вантажного ISUZU AB220 на шасі  ISUZU NPR 75L </t>
    </r>
    <r>
      <rPr>
        <b/>
        <i/>
        <sz val="9"/>
        <rFont val="Times New Roman"/>
        <family val="1"/>
      </rPr>
      <t>(частково)</t>
    </r>
  </si>
  <si>
    <t>Усього за підпунктом  2.2.4</t>
  </si>
  <si>
    <t>2.2.5</t>
  </si>
  <si>
    <t>2.2.5.1</t>
  </si>
  <si>
    <t xml:space="preserve">Придбання щитових затворів з нержавіючої сталі з електроприводами на пісколовку відділення №1, №2 каналізаційних очисних споруд м.Чорноморська </t>
  </si>
  <si>
    <t>2 шт</t>
  </si>
  <si>
    <t>2.2.5.2</t>
  </si>
  <si>
    <t>Впровадження технології утилізації осаду (передпроектні, вишукувальні роботи, придбання перетрушувача та пристрою для укривання буртів, трактору зі сповільнювачем ходу, напівпричіпу НТС-5, навісного обладнання, лушпиння соняшника, соломи, листя та інше) на каналізаційних очисних спорудах м.Чорноморська</t>
  </si>
  <si>
    <t>1 компл.</t>
  </si>
  <si>
    <t>2.2.5.3</t>
  </si>
  <si>
    <t xml:space="preserve">Придбання гидроелеватору з нержавіючої сталі на пісколовку каналізаційних очисних споруд м.Чорноморська </t>
  </si>
  <si>
    <t>2.2.5.4</t>
  </si>
  <si>
    <r>
      <rPr>
        <sz val="10"/>
        <rFont val="Times New Roman"/>
        <family val="1"/>
      </rPr>
      <t xml:space="preserve">Придбання насосу СДВ160/45 з ел.двигуном АИР200 М4 (37/4500) </t>
    </r>
    <r>
      <rPr>
        <b/>
        <i/>
        <sz val="9"/>
        <rFont val="Times New Roman"/>
        <family val="1"/>
      </rPr>
      <t>(Модернізація обладнання КНС ІСРЗ)</t>
    </r>
  </si>
  <si>
    <t>1шт</t>
  </si>
  <si>
    <t>Усього за підпунктом  2.2.5</t>
  </si>
  <si>
    <t>2.2.6</t>
  </si>
  <si>
    <t>2.2.6.1</t>
  </si>
  <si>
    <r>
      <rPr>
        <sz val="10"/>
        <rFont val="Times New Roman"/>
        <family val="1"/>
      </rPr>
      <t xml:space="preserve">Діспечерізація та автоматизація КНС Одеська; Малодолинська; Олександрійська1; Олександрійська2 </t>
    </r>
    <r>
      <rPr>
        <b/>
        <i/>
        <sz val="9"/>
        <rFont val="Times New Roman"/>
        <family val="1"/>
      </rPr>
      <t>(проектні та монтажні роботи)</t>
    </r>
  </si>
  <si>
    <t>4 КНС</t>
  </si>
  <si>
    <t>2.2.6.2</t>
  </si>
  <si>
    <r>
      <rPr>
        <sz val="10"/>
        <rFont val="Times New Roman"/>
        <family val="1"/>
      </rPr>
      <t xml:space="preserve">Обстеження з/б конструкцій  аеротенку каналізаційних очисних споруд м.Чорноморська </t>
    </r>
    <r>
      <rPr>
        <b/>
        <i/>
        <sz val="9"/>
        <rFont val="Times New Roman"/>
        <family val="1"/>
      </rPr>
      <t>(для подальшого капремонту)</t>
    </r>
  </si>
  <si>
    <t>1 споруда</t>
  </si>
  <si>
    <t>2.2.6.3</t>
  </si>
  <si>
    <t xml:space="preserve">Обстеження залізобетонних конструкцій відстійника d=24 м, що розташований на території каналізаційних очисних споруд м. Чорноморська за адресою: Одеська область, Одеський район, Дальницька сільрада, комплекс будівель і споруд №2 (за межами населеного пункту) </t>
  </si>
  <si>
    <t>2.2.6.4</t>
  </si>
  <si>
    <t>Інженерно-геодезичні вишукування (топогеодезична зйомка у масштабі 1:500) ділянки території СТ "Портовик" в м. Чорноморськ, Одеського району, Одеської області</t>
  </si>
  <si>
    <t>1 зйомка</t>
  </si>
  <si>
    <t>2.2.6.5</t>
  </si>
  <si>
    <r>
      <rPr>
        <sz val="10"/>
        <rFont val="Times New Roman"/>
        <family val="1"/>
      </rPr>
      <t xml:space="preserve">Будівельні роботи по винесеню мереж водовідведення, які приймають стоки від житлового будинку ОСББ «НОМЕР СІМ» з приватної території ТОВ “Іллічівськміськбуд” за адресою: вул. Лазурна, 2, м. Чорноморськ, Одеська область </t>
    </r>
    <r>
      <rPr>
        <b/>
        <i/>
        <sz val="9"/>
        <rFont val="Times New Roman"/>
        <family val="1"/>
      </rPr>
      <t>(проектні роботи та експертиза проекту)</t>
    </r>
  </si>
  <si>
    <t>2.2.6.6</t>
  </si>
  <si>
    <t xml:space="preserve">Придбання мікроскопа в технологічну лабораторію очисних споруд для проведення гідробіологічного аналізу активного мулу </t>
  </si>
  <si>
    <t>2.2.6.7</t>
  </si>
  <si>
    <t xml:space="preserve">Монтаж і пусконалагоджувальні роботи системи автономної припливно-витяжної вентиляції (СВ) кабіни оператора цеху механічного зневоднення осадів за адресою: Дальницька сільська рада, комплекс будівель і споруд №2 (за межами населеного пункту) </t>
  </si>
  <si>
    <t>1 установка</t>
  </si>
  <si>
    <t>2.2.6.8</t>
  </si>
  <si>
    <r>
      <rPr>
        <sz val="10"/>
        <rFont val="Times New Roman"/>
        <family val="1"/>
      </rPr>
      <t xml:space="preserve">Реконструкція ділянки каналізаційного колектору Dn 200 мм за адресою від вул. Данченко, 5 – вздовж пр-ту Миру, 11 в м. Чорноморськ, Одеської області </t>
    </r>
    <r>
      <rPr>
        <b/>
        <i/>
        <sz val="9"/>
        <color indexed="8"/>
        <rFont val="Times New Roman"/>
        <family val="1"/>
      </rPr>
      <t>(проектні роботи, експертиза проекту)</t>
    </r>
  </si>
  <si>
    <t>102 м</t>
  </si>
  <si>
    <t>2.2.6.9</t>
  </si>
  <si>
    <r>
      <rPr>
        <sz val="10"/>
        <rFont val="Times New Roman"/>
        <family val="1"/>
      </rPr>
      <t xml:space="preserve">Капітальний ремонт первинного відстійника на </t>
    </r>
    <r>
      <rPr>
        <sz val="9"/>
        <color indexed="8"/>
        <rFont val="Times New Roman"/>
        <family val="1"/>
      </rPr>
      <t>каналізаційних очисних спорудах м.Чорноморська (</t>
    </r>
    <r>
      <rPr>
        <b/>
        <i/>
        <sz val="9"/>
        <color indexed="8"/>
        <rFont val="Times New Roman"/>
        <family val="1"/>
      </rPr>
      <t>проектні роботи, експериза проекту</t>
    </r>
    <r>
      <rPr>
        <sz val="9"/>
        <color indexed="8"/>
        <rFont val="Times New Roman"/>
        <family val="1"/>
      </rPr>
      <t>)</t>
    </r>
  </si>
  <si>
    <t>1 будівля</t>
  </si>
  <si>
    <t>2.2.6.10</t>
  </si>
  <si>
    <r>
      <rPr>
        <sz val="10"/>
        <rFont val="Times New Roman"/>
        <family val="1"/>
      </rPr>
      <t>Реконструкція двох паралельних ділянок напірного каналізаційного колектору Dn 300 мм та Dn 200 мм за адресою: вул. Промислова, 1 в м. Чорноморськ, Одеського району, Одеської області</t>
    </r>
    <r>
      <rPr>
        <b/>
        <i/>
        <sz val="9"/>
        <rFont val="Times New Roman"/>
        <family val="1"/>
      </rPr>
      <t xml:space="preserve"> (проектні роботи)</t>
    </r>
  </si>
  <si>
    <t>35м</t>
  </si>
  <si>
    <t>Усього за підпунктом 2.2.6</t>
  </si>
  <si>
    <t>Усього за пунктом 2.2</t>
  </si>
  <si>
    <t>Усього за розділом ІІ</t>
  </si>
  <si>
    <t>Усього за інвестиційною програмою</t>
  </si>
  <si>
    <t>Примітки:</t>
  </si>
  <si>
    <t>* Суми витрат по заходах та економічний ефект від їх впровадження  при розрахунку строку окупності враховувати без ПДВ.</t>
  </si>
  <si>
    <t>** Складові розрахунку економічного ефекту від впровадження  заходів враховувати без ПДВ.</t>
  </si>
  <si>
    <t>х - ліцензіатом не заповнюється.</t>
  </si>
  <si>
    <t>Начальник ВПР</t>
  </si>
  <si>
    <t>Тетяна СКИДАН</t>
  </si>
  <si>
    <t>(посада відповідального виконавця)</t>
  </si>
  <si>
    <t xml:space="preserve">                 (підпис)</t>
  </si>
  <si>
    <r>
      <rPr>
        <sz val="10"/>
        <rFont val="Times New Roman"/>
        <family val="1"/>
      </rPr>
      <t xml:space="preserve">       (Власне  ім</t>
    </r>
    <r>
      <rPr>
        <sz val="8"/>
        <rFont val="Calibri"/>
        <family val="2"/>
      </rPr>
      <t>’</t>
    </r>
    <r>
      <rPr>
        <sz val="8"/>
        <rFont val="Times New Roman"/>
        <family val="1"/>
      </rPr>
      <t>я,ПРІЗВИЩЕ)</t>
    </r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</si>
</sst>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@"/>
    <numFmt numFmtId="167" formatCode="_-* #,##0.00&quot;р.&quot;_-;\-* #,##0.00&quot;р.&quot;_-;_-* \-??&quot;р.&quot;_-;_-@_-"/>
    <numFmt numFmtId="168" formatCode="#,##0"/>
    <numFmt numFmtId="169" formatCode="0.00"/>
    <numFmt numFmtId="170" formatCode="0.0"/>
    <numFmt numFmtId="171" formatCode="0"/>
    <numFmt numFmtId="172" formatCode="General"/>
  </numFmts>
  <fonts count="4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name val="Times New Roman"/>
      <family val="1"/>
    </font>
    <font>
      <sz val="8"/>
      <color indexed="8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Calibri"/>
      <family val="2"/>
    </font>
    <font>
      <b/>
      <i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color indexed="59"/>
      <name val="Times New Roman"/>
      <family val="1"/>
    </font>
    <font>
      <sz val="8"/>
      <name val="Calibri"/>
      <family val="2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0" fillId="0" borderId="0">
      <alignment/>
      <protection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  <xf numFmtId="164" fontId="2" fillId="0" borderId="0">
      <alignment/>
      <protection/>
    </xf>
  </cellStyleXfs>
  <cellXfs count="143">
    <xf numFmtId="164" fontId="0" fillId="0" borderId="0" xfId="0" applyAlignment="1">
      <alignment/>
    </xf>
    <xf numFmtId="164" fontId="19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 horizontal="center"/>
    </xf>
    <xf numFmtId="164" fontId="19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164" fontId="19" fillId="0" borderId="0" xfId="0" applyFont="1" applyFill="1" applyBorder="1" applyAlignment="1">
      <alignment/>
    </xf>
    <xf numFmtId="164" fontId="0" fillId="0" borderId="0" xfId="0" applyFill="1" applyAlignment="1">
      <alignment wrapText="1"/>
    </xf>
    <xf numFmtId="164" fontId="0" fillId="0" borderId="0" xfId="0" applyFill="1" applyAlignment="1">
      <alignment horizontal="center" wrapText="1"/>
    </xf>
    <xf numFmtId="164" fontId="20" fillId="0" borderId="0" xfId="0" applyFont="1" applyFill="1" applyBorder="1" applyAlignment="1">
      <alignment horizontal="left" vertical="center" wrapText="1"/>
    </xf>
    <xf numFmtId="164" fontId="21" fillId="0" borderId="0" xfId="63" applyFont="1" applyBorder="1" applyAlignment="1">
      <alignment horizontal="center"/>
      <protection/>
    </xf>
    <xf numFmtId="164" fontId="21" fillId="0" borderId="0" xfId="0" applyFont="1" applyFill="1" applyBorder="1" applyAlignment="1">
      <alignment horizontal="center" vertical="top" wrapText="1"/>
    </xf>
    <xf numFmtId="164" fontId="22" fillId="0" borderId="0" xfId="0" applyFont="1" applyFill="1" applyAlignment="1">
      <alignment vertical="top" wrapText="1"/>
    </xf>
    <xf numFmtId="164" fontId="23" fillId="0" borderId="0" xfId="0" applyFont="1" applyFill="1" applyAlignment="1">
      <alignment horizontal="left" vertical="center" wrapText="1"/>
    </xf>
    <xf numFmtId="164" fontId="24" fillId="0" borderId="0" xfId="0" applyFont="1" applyFill="1" applyAlignment="1">
      <alignment horizontal="left" vertical="center" wrapText="1"/>
    </xf>
    <xf numFmtId="164" fontId="25" fillId="0" borderId="0" xfId="0" applyFont="1" applyFill="1" applyBorder="1" applyAlignment="1">
      <alignment horizontal="left" vertical="center" wrapText="1"/>
    </xf>
    <xf numFmtId="164" fontId="27" fillId="0" borderId="0" xfId="0" applyFont="1" applyFill="1" applyBorder="1" applyAlignment="1">
      <alignment horizontal="left"/>
    </xf>
    <xf numFmtId="164" fontId="28" fillId="0" borderId="0" xfId="0" applyFont="1" applyFill="1" applyBorder="1" applyAlignment="1">
      <alignment horizontal="left" vertical="top"/>
    </xf>
    <xf numFmtId="164" fontId="28" fillId="0" borderId="0" xfId="0" applyFont="1" applyFill="1" applyBorder="1" applyAlignment="1">
      <alignment horizontal="center" vertical="top"/>
    </xf>
    <xf numFmtId="164" fontId="25" fillId="0" borderId="0" xfId="0" applyFont="1" applyFill="1" applyBorder="1" applyAlignment="1">
      <alignment horizontal="left" vertical="center"/>
    </xf>
    <xf numFmtId="164" fontId="19" fillId="0" borderId="10" xfId="0" applyFont="1" applyFill="1" applyBorder="1" applyAlignment="1">
      <alignment/>
    </xf>
    <xf numFmtId="164" fontId="29" fillId="0" borderId="0" xfId="0" applyFont="1" applyFill="1" applyAlignment="1">
      <alignment horizontal="center"/>
    </xf>
    <xf numFmtId="164" fontId="21" fillId="0" borderId="0" xfId="63" applyFont="1" applyAlignment="1">
      <alignment horizontal="left"/>
      <protection/>
    </xf>
    <xf numFmtId="164" fontId="30" fillId="0" borderId="0" xfId="63" applyFont="1" applyBorder="1" applyAlignment="1">
      <alignment horizontal="center"/>
      <protection/>
    </xf>
    <xf numFmtId="164" fontId="22" fillId="0" borderId="0" xfId="63" applyFont="1" applyBorder="1" applyAlignment="1">
      <alignment horizontal="left"/>
      <protection/>
    </xf>
    <xf numFmtId="164" fontId="22" fillId="0" borderId="0" xfId="0" applyFont="1" applyFill="1" applyAlignment="1">
      <alignment horizontal="left"/>
    </xf>
    <xf numFmtId="164" fontId="2" fillId="0" borderId="0" xfId="63">
      <alignment/>
      <protection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31" fillId="0" borderId="0" xfId="0" applyFont="1" applyFill="1" applyBorder="1" applyAlignment="1">
      <alignment horizontal="center"/>
    </xf>
    <xf numFmtId="164" fontId="32" fillId="0" borderId="0" xfId="0" applyFont="1" applyFill="1" applyAlignment="1">
      <alignment horizontal="center"/>
    </xf>
    <xf numFmtId="164" fontId="33" fillId="0" borderId="0" xfId="0" applyFont="1" applyFill="1" applyBorder="1" applyAlignment="1">
      <alignment horizontal="center"/>
    </xf>
    <xf numFmtId="164" fontId="21" fillId="0" borderId="11" xfId="0" applyFont="1" applyFill="1" applyBorder="1" applyAlignment="1">
      <alignment horizontal="center" vertical="top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0" borderId="12" xfId="38" applyFont="1" applyFill="1" applyBorder="1" applyAlignment="1" applyProtection="1">
      <alignment horizontal="center" vertical="center" wrapText="1"/>
      <protection locked="0"/>
    </xf>
    <xf numFmtId="164" fontId="19" fillId="0" borderId="12" xfId="0" applyFont="1" applyFill="1" applyBorder="1" applyAlignment="1">
      <alignment horizontal="center" vertical="center" textRotation="90" wrapText="1"/>
    </xf>
    <xf numFmtId="164" fontId="19" fillId="0" borderId="0" xfId="0" applyFont="1" applyFill="1" applyBorder="1" applyAlignment="1">
      <alignment horizontal="center"/>
    </xf>
    <xf numFmtId="164" fontId="19" fillId="0" borderId="12" xfId="0" applyFont="1" applyFill="1" applyBorder="1" applyAlignment="1">
      <alignment horizontal="center"/>
    </xf>
    <xf numFmtId="165" fontId="19" fillId="0" borderId="12" xfId="38" applyNumberFormat="1" applyFont="1" applyFill="1" applyBorder="1" applyAlignment="1" applyProtection="1">
      <alignment horizontal="center" vertical="center" wrapText="1"/>
      <protection locked="0"/>
    </xf>
    <xf numFmtId="164" fontId="19" fillId="0" borderId="12" xfId="38" applyFont="1" applyFill="1" applyBorder="1" applyAlignment="1" applyProtection="1">
      <alignment horizontal="center" vertical="top" wrapText="1"/>
      <protection locked="0"/>
    </xf>
    <xf numFmtId="164" fontId="19" fillId="0" borderId="12" xfId="0" applyFont="1" applyFill="1" applyBorder="1" applyAlignment="1">
      <alignment horizontal="center" vertical="top" wrapText="1"/>
    </xf>
    <xf numFmtId="164" fontId="32" fillId="0" borderId="12" xfId="0" applyFont="1" applyFill="1" applyBorder="1" applyAlignment="1">
      <alignment horizontal="center" vertical="center"/>
    </xf>
    <xf numFmtId="166" fontId="32" fillId="0" borderId="12" xfId="0" applyNumberFormat="1" applyFont="1" applyFill="1" applyBorder="1" applyAlignment="1">
      <alignment horizontal="center" vertical="center"/>
    </xf>
    <xf numFmtId="164" fontId="32" fillId="0" borderId="12" xfId="0" applyFont="1" applyFill="1" applyBorder="1" applyAlignment="1">
      <alignment horizontal="center" vertical="center" wrapText="1"/>
    </xf>
    <xf numFmtId="164" fontId="32" fillId="0" borderId="12" xfId="38" applyFont="1" applyFill="1" applyBorder="1" applyAlignment="1" applyProtection="1">
      <alignment horizontal="center" vertical="center" wrapText="1"/>
      <protection locked="0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32" fillId="0" borderId="12" xfId="0" applyNumberFormat="1" applyFont="1" applyFill="1" applyBorder="1" applyAlignment="1">
      <alignment horizontal="center" vertical="center"/>
    </xf>
    <xf numFmtId="164" fontId="32" fillId="0" borderId="12" xfId="0" applyNumberFormat="1" applyFont="1" applyFill="1" applyBorder="1" applyAlignment="1">
      <alignment horizontal="center"/>
    </xf>
    <xf numFmtId="164" fontId="32" fillId="0" borderId="12" xfId="0" applyFont="1" applyFill="1" applyBorder="1" applyAlignment="1">
      <alignment horizontal="center"/>
    </xf>
    <xf numFmtId="164" fontId="19" fillId="0" borderId="0" xfId="0" applyFont="1" applyFill="1" applyBorder="1" applyAlignment="1">
      <alignment/>
    </xf>
    <xf numFmtId="164" fontId="19" fillId="0" borderId="0" xfId="0" applyFont="1" applyFill="1" applyBorder="1" applyAlignment="1">
      <alignment/>
    </xf>
    <xf numFmtId="164" fontId="19" fillId="0" borderId="0" xfId="0" applyFont="1" applyFill="1" applyAlignment="1">
      <alignment/>
    </xf>
    <xf numFmtId="167" fontId="19" fillId="0" borderId="12" xfId="0" applyNumberFormat="1" applyFont="1" applyFill="1" applyBorder="1" applyAlignment="1">
      <alignment horizontal="center" vertical="center"/>
    </xf>
    <xf numFmtId="167" fontId="19" fillId="0" borderId="12" xfId="0" applyNumberFormat="1" applyFont="1" applyFill="1" applyBorder="1" applyAlignment="1">
      <alignment horizontal="center"/>
    </xf>
    <xf numFmtId="164" fontId="32" fillId="0" borderId="0" xfId="0" applyFont="1" applyFill="1" applyBorder="1" applyAlignment="1">
      <alignment/>
    </xf>
    <xf numFmtId="164" fontId="19" fillId="0" borderId="12" xfId="38" applyNumberFormat="1" applyFont="1" applyFill="1" applyBorder="1" applyAlignment="1" applyProtection="1">
      <alignment horizontal="center" vertical="center" wrapText="1"/>
      <protection/>
    </xf>
    <xf numFmtId="164" fontId="19" fillId="0" borderId="12" xfId="0" applyFont="1" applyFill="1" applyBorder="1" applyAlignment="1">
      <alignment horizontal="center"/>
    </xf>
    <xf numFmtId="164" fontId="19" fillId="0" borderId="12" xfId="0" applyFont="1" applyFill="1" applyBorder="1" applyAlignment="1">
      <alignment/>
    </xf>
    <xf numFmtId="165" fontId="19" fillId="0" borderId="12" xfId="56" applyNumberFormat="1" applyFont="1" applyFill="1" applyBorder="1" applyAlignment="1">
      <alignment horizontal="center" wrapText="1"/>
      <protection/>
    </xf>
    <xf numFmtId="168" fontId="19" fillId="0" borderId="12" xfId="56" applyNumberFormat="1" applyFont="1" applyFill="1" applyBorder="1" applyAlignment="1">
      <alignment horizontal="center" wrapText="1"/>
      <protection/>
    </xf>
    <xf numFmtId="164" fontId="19" fillId="0" borderId="12" xfId="0" applyFont="1" applyFill="1" applyBorder="1" applyAlignment="1">
      <alignment/>
    </xf>
    <xf numFmtId="164" fontId="32" fillId="0" borderId="0" xfId="0" applyFont="1" applyFill="1" applyBorder="1" applyAlignment="1">
      <alignment horizontal="center"/>
    </xf>
    <xf numFmtId="165" fontId="19" fillId="0" borderId="12" xfId="0" applyNumberFormat="1" applyFont="1" applyFill="1" applyBorder="1" applyAlignment="1">
      <alignment horizontal="center"/>
    </xf>
    <xf numFmtId="166" fontId="19" fillId="0" borderId="12" xfId="0" applyNumberFormat="1" applyFont="1" applyFill="1" applyBorder="1" applyAlignment="1">
      <alignment horizontal="center" vertical="center"/>
    </xf>
    <xf numFmtId="166" fontId="19" fillId="0" borderId="12" xfId="0" applyNumberFormat="1" applyFont="1" applyFill="1" applyBorder="1" applyAlignment="1">
      <alignment horizontal="center"/>
    </xf>
    <xf numFmtId="164" fontId="19" fillId="0" borderId="12" xfId="0" applyFont="1" applyFill="1" applyBorder="1" applyAlignment="1">
      <alignment horizontal="center" vertical="center"/>
    </xf>
    <xf numFmtId="164" fontId="19" fillId="0" borderId="13" xfId="0" applyFont="1" applyBorder="1" applyAlignment="1">
      <alignment wrapText="1"/>
    </xf>
    <xf numFmtId="164" fontId="19" fillId="0" borderId="13" xfId="0" applyFont="1" applyBorder="1" applyAlignment="1">
      <alignment horizontal="center" wrapText="1"/>
    </xf>
    <xf numFmtId="165" fontId="19" fillId="0" borderId="13" xfId="0" applyNumberFormat="1" applyFont="1" applyFill="1" applyBorder="1" applyAlignment="1">
      <alignment horizontal="center" vertical="center" wrapText="1"/>
    </xf>
    <xf numFmtId="169" fontId="19" fillId="0" borderId="12" xfId="0" applyNumberFormat="1" applyFont="1" applyFill="1" applyBorder="1" applyAlignment="1">
      <alignment horizontal="center" wrapText="1"/>
    </xf>
    <xf numFmtId="164" fontId="19" fillId="0" borderId="12" xfId="0" applyFont="1" applyFill="1" applyBorder="1" applyAlignment="1">
      <alignment horizontal="center" wrapText="1"/>
    </xf>
    <xf numFmtId="169" fontId="19" fillId="0" borderId="12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19" fillId="0" borderId="12" xfId="0" applyNumberFormat="1" applyFont="1" applyFill="1" applyBorder="1" applyAlignment="1">
      <alignment/>
    </xf>
    <xf numFmtId="169" fontId="19" fillId="0" borderId="13" xfId="0" applyNumberFormat="1" applyFont="1" applyFill="1" applyBorder="1" applyAlignment="1">
      <alignment horizontal="center" wrapText="1"/>
    </xf>
    <xf numFmtId="164" fontId="32" fillId="0" borderId="12" xfId="0" applyFont="1" applyFill="1" applyBorder="1" applyAlignment="1">
      <alignment/>
    </xf>
    <xf numFmtId="164" fontId="32" fillId="0" borderId="12" xfId="38" applyNumberFormat="1" applyFont="1" applyFill="1" applyBorder="1" applyAlignment="1" applyProtection="1">
      <alignment horizontal="center" vertical="center" wrapText="1"/>
      <protection/>
    </xf>
    <xf numFmtId="169" fontId="32" fillId="0" borderId="12" xfId="0" applyNumberFormat="1" applyFont="1" applyFill="1" applyBorder="1" applyAlignment="1">
      <alignment horizontal="center"/>
    </xf>
    <xf numFmtId="164" fontId="19" fillId="0" borderId="12" xfId="38" applyNumberFormat="1" applyFont="1" applyFill="1" applyBorder="1" applyAlignment="1" applyProtection="1">
      <alignment horizontal="left" vertical="center" wrapText="1"/>
      <protection/>
    </xf>
    <xf numFmtId="164" fontId="19" fillId="0" borderId="12" xfId="38" applyNumberFormat="1" applyFont="1" applyFill="1" applyBorder="1" applyAlignment="1" applyProtection="1">
      <alignment horizontal="center" vertical="center" wrapText="1"/>
      <protection/>
    </xf>
    <xf numFmtId="166" fontId="32" fillId="0" borderId="12" xfId="0" applyNumberFormat="1" applyFont="1" applyFill="1" applyBorder="1" applyAlignment="1">
      <alignment horizontal="center"/>
    </xf>
    <xf numFmtId="165" fontId="19" fillId="0" borderId="12" xfId="0" applyNumberFormat="1" applyFont="1" applyFill="1" applyBorder="1" applyAlignment="1">
      <alignment/>
    </xf>
    <xf numFmtId="166" fontId="20" fillId="0" borderId="14" xfId="0" applyNumberFormat="1" applyFont="1" applyFill="1" applyBorder="1" applyAlignment="1">
      <alignment horizontal="center" wrapText="1"/>
    </xf>
    <xf numFmtId="164" fontId="19" fillId="0" borderId="13" xfId="0" applyFont="1" applyFill="1" applyBorder="1" applyAlignment="1">
      <alignment wrapText="1"/>
    </xf>
    <xf numFmtId="164" fontId="19" fillId="0" borderId="13" xfId="0" applyFont="1" applyFill="1" applyBorder="1" applyAlignment="1">
      <alignment horizontal="center" wrapText="1"/>
    </xf>
    <xf numFmtId="169" fontId="19" fillId="0" borderId="13" xfId="0" applyNumberFormat="1" applyFont="1" applyFill="1" applyBorder="1" applyAlignment="1">
      <alignment wrapText="1"/>
    </xf>
    <xf numFmtId="169" fontId="19" fillId="0" borderId="12" xfId="0" applyNumberFormat="1" applyFont="1" applyFill="1" applyBorder="1" applyAlignment="1">
      <alignment/>
    </xf>
    <xf numFmtId="164" fontId="37" fillId="0" borderId="0" xfId="0" applyFont="1" applyFill="1" applyBorder="1" applyAlignment="1">
      <alignment horizontal="center"/>
    </xf>
    <xf numFmtId="164" fontId="38" fillId="0" borderId="0" xfId="0" applyFont="1" applyFill="1" applyBorder="1" applyAlignment="1">
      <alignment/>
    </xf>
    <xf numFmtId="164" fontId="38" fillId="0" borderId="0" xfId="0" applyFont="1" applyFill="1" applyAlignment="1">
      <alignment/>
    </xf>
    <xf numFmtId="164" fontId="19" fillId="0" borderId="13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wrapText="1"/>
    </xf>
    <xf numFmtId="165" fontId="32" fillId="0" borderId="12" xfId="0" applyNumberFormat="1" applyFont="1" applyFill="1" applyBorder="1" applyAlignment="1">
      <alignment horizontal="center"/>
    </xf>
    <xf numFmtId="170" fontId="32" fillId="0" borderId="12" xfId="0" applyNumberFormat="1" applyFont="1" applyFill="1" applyBorder="1" applyAlignment="1">
      <alignment horizontal="center"/>
    </xf>
    <xf numFmtId="171" fontId="32" fillId="0" borderId="12" xfId="0" applyNumberFormat="1" applyFont="1" applyFill="1" applyBorder="1" applyAlignment="1">
      <alignment horizontal="center"/>
    </xf>
    <xf numFmtId="169" fontId="32" fillId="6" borderId="12" xfId="0" applyNumberFormat="1" applyFont="1" applyFill="1" applyBorder="1" applyAlignment="1">
      <alignment horizontal="center"/>
    </xf>
    <xf numFmtId="165" fontId="32" fillId="6" borderId="12" xfId="0" applyNumberFormat="1" applyFont="1" applyFill="1" applyBorder="1" applyAlignment="1">
      <alignment horizontal="center"/>
    </xf>
    <xf numFmtId="164" fontId="32" fillId="6" borderId="12" xfId="0" applyFont="1" applyFill="1" applyBorder="1" applyAlignment="1">
      <alignment horizontal="center"/>
    </xf>
    <xf numFmtId="169" fontId="32" fillId="24" borderId="12" xfId="0" applyNumberFormat="1" applyFont="1" applyFill="1" applyBorder="1" applyAlignment="1">
      <alignment horizontal="center"/>
    </xf>
    <xf numFmtId="164" fontId="32" fillId="25" borderId="12" xfId="0" applyFont="1" applyFill="1" applyBorder="1" applyAlignment="1">
      <alignment horizontal="center"/>
    </xf>
    <xf numFmtId="169" fontId="32" fillId="25" borderId="12" xfId="0" applyNumberFormat="1" applyFont="1" applyFill="1" applyBorder="1" applyAlignment="1">
      <alignment horizontal="center"/>
    </xf>
    <xf numFmtId="167" fontId="32" fillId="0" borderId="12" xfId="0" applyNumberFormat="1" applyFont="1" applyFill="1" applyBorder="1" applyAlignment="1">
      <alignment horizontal="center" vertical="center"/>
    </xf>
    <xf numFmtId="167" fontId="32" fillId="0" borderId="12" xfId="0" applyNumberFormat="1" applyFont="1" applyFill="1" applyBorder="1" applyAlignment="1">
      <alignment horizontal="center"/>
    </xf>
    <xf numFmtId="166" fontId="19" fillId="0" borderId="12" xfId="0" applyNumberFormat="1" applyFont="1" applyFill="1" applyBorder="1" applyAlignment="1">
      <alignment horizontal="center" vertical="center" wrapText="1"/>
    </xf>
    <xf numFmtId="164" fontId="32" fillId="0" borderId="12" xfId="38" applyNumberFormat="1" applyFont="1" applyFill="1" applyBorder="1" applyAlignment="1" applyProtection="1">
      <alignment vertical="center" wrapText="1"/>
      <protection/>
    </xf>
    <xf numFmtId="164" fontId="19" fillId="0" borderId="12" xfId="38" applyNumberFormat="1" applyFont="1" applyFill="1" applyBorder="1" applyAlignment="1" applyProtection="1">
      <alignment vertical="center" wrapText="1"/>
      <protection/>
    </xf>
    <xf numFmtId="165" fontId="32" fillId="0" borderId="12" xfId="0" applyNumberFormat="1" applyFont="1" applyFill="1" applyBorder="1" applyAlignment="1">
      <alignment/>
    </xf>
    <xf numFmtId="164" fontId="19" fillId="0" borderId="12" xfId="0" applyFont="1" applyFill="1" applyBorder="1" applyAlignment="1">
      <alignment wrapText="1"/>
    </xf>
    <xf numFmtId="169" fontId="19" fillId="0" borderId="12" xfId="56" applyNumberFormat="1" applyFont="1" applyFill="1" applyBorder="1" applyAlignment="1">
      <alignment horizontal="center" wrapText="1"/>
      <protection/>
    </xf>
    <xf numFmtId="169" fontId="32" fillId="0" borderId="12" xfId="0" applyNumberFormat="1" applyFont="1" applyFill="1" applyBorder="1" applyAlignment="1">
      <alignment/>
    </xf>
    <xf numFmtId="169" fontId="32" fillId="0" borderId="12" xfId="0" applyNumberFormat="1" applyFont="1" applyFill="1" applyBorder="1" applyAlignment="1">
      <alignment horizontal="right"/>
    </xf>
    <xf numFmtId="165" fontId="32" fillId="0" borderId="12" xfId="0" applyNumberFormat="1" applyFont="1" applyFill="1" applyBorder="1" applyAlignment="1">
      <alignment horizontal="right"/>
    </xf>
    <xf numFmtId="164" fontId="32" fillId="0" borderId="12" xfId="0" applyFont="1" applyFill="1" applyBorder="1" applyAlignment="1">
      <alignment horizontal="right"/>
    </xf>
    <xf numFmtId="164" fontId="19" fillId="0" borderId="0" xfId="0" applyFont="1" applyFill="1" applyBorder="1" applyAlignment="1">
      <alignment horizontal="right"/>
    </xf>
    <xf numFmtId="164" fontId="19" fillId="0" borderId="0" xfId="0" applyFont="1" applyFill="1" applyAlignment="1">
      <alignment horizontal="right"/>
    </xf>
    <xf numFmtId="166" fontId="40" fillId="0" borderId="12" xfId="0" applyNumberFormat="1" applyFont="1" applyFill="1" applyBorder="1" applyAlignment="1">
      <alignment horizontal="center" vertical="center"/>
    </xf>
    <xf numFmtId="164" fontId="19" fillId="0" borderId="12" xfId="0" applyFont="1" applyFill="1" applyBorder="1" applyAlignment="1">
      <alignment horizontal="left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9" fontId="19" fillId="0" borderId="12" xfId="0" applyNumberFormat="1" applyFont="1" applyFill="1" applyBorder="1" applyAlignment="1">
      <alignment horizontal="center" vertical="center" wrapText="1"/>
    </xf>
    <xf numFmtId="169" fontId="19" fillId="0" borderId="12" xfId="0" applyNumberFormat="1" applyFont="1" applyFill="1" applyBorder="1" applyAlignment="1">
      <alignment horizontal="center" vertical="center"/>
    </xf>
    <xf numFmtId="169" fontId="19" fillId="0" borderId="12" xfId="38" applyNumberFormat="1" applyFont="1" applyFill="1" applyBorder="1" applyAlignment="1" applyProtection="1">
      <alignment horizontal="center" vertical="center" wrapText="1"/>
      <protection locked="0"/>
    </xf>
    <xf numFmtId="166" fontId="19" fillId="0" borderId="12" xfId="0" applyNumberFormat="1" applyFont="1" applyFill="1" applyBorder="1" applyAlignment="1">
      <alignment horizontal="center"/>
    </xf>
    <xf numFmtId="164" fontId="19" fillId="0" borderId="12" xfId="0" applyFont="1" applyFill="1" applyBorder="1" applyAlignment="1">
      <alignment horizontal="right"/>
    </xf>
    <xf numFmtId="171" fontId="32" fillId="0" borderId="12" xfId="0" applyNumberFormat="1" applyFont="1" applyFill="1" applyBorder="1" applyAlignment="1">
      <alignment/>
    </xf>
    <xf numFmtId="169" fontId="19" fillId="0" borderId="12" xfId="0" applyNumberFormat="1" applyFont="1" applyFill="1" applyBorder="1" applyAlignment="1">
      <alignment horizontal="right"/>
    </xf>
    <xf numFmtId="164" fontId="19" fillId="0" borderId="12" xfId="0" applyFont="1" applyFill="1" applyBorder="1" applyAlignment="1">
      <alignment horizontal="right"/>
    </xf>
    <xf numFmtId="164" fontId="19" fillId="0" borderId="13" xfId="0" applyFont="1" applyFill="1" applyBorder="1" applyAlignment="1">
      <alignment horizontal="left" wrapText="1"/>
    </xf>
    <xf numFmtId="169" fontId="32" fillId="22" borderId="12" xfId="0" applyNumberFormat="1" applyFont="1" applyFill="1" applyBorder="1" applyAlignment="1">
      <alignment horizontal="center"/>
    </xf>
    <xf numFmtId="165" fontId="32" fillId="25" borderId="12" xfId="0" applyNumberFormat="1" applyFont="1" applyFill="1" applyBorder="1" applyAlignment="1">
      <alignment horizontal="center"/>
    </xf>
    <xf numFmtId="170" fontId="32" fillId="25" borderId="12" xfId="0" applyNumberFormat="1" applyFont="1" applyFill="1" applyBorder="1" applyAlignment="1">
      <alignment horizontal="center"/>
    </xf>
    <xf numFmtId="164" fontId="19" fillId="0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wrapText="1"/>
    </xf>
    <xf numFmtId="165" fontId="19" fillId="0" borderId="0" xfId="0" applyNumberFormat="1" applyFont="1" applyFill="1" applyBorder="1" applyAlignment="1">
      <alignment horizontal="center" wrapText="1"/>
    </xf>
    <xf numFmtId="164" fontId="19" fillId="0" borderId="0" xfId="0" applyFont="1" applyFill="1" applyBorder="1" applyAlignment="1">
      <alignment horizontal="center" wrapText="1"/>
    </xf>
    <xf numFmtId="164" fontId="19" fillId="0" borderId="15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4" fontId="19" fillId="0" borderId="0" xfId="0" applyFont="1" applyFill="1" applyBorder="1" applyAlignment="1">
      <alignment horizontal="left" vertical="center"/>
    </xf>
    <xf numFmtId="165" fontId="19" fillId="0" borderId="0" xfId="0" applyNumberFormat="1" applyFont="1" applyFill="1" applyAlignment="1">
      <alignment/>
    </xf>
    <xf numFmtId="164" fontId="19" fillId="0" borderId="10" xfId="0" applyFont="1" applyFill="1" applyBorder="1" applyAlignment="1">
      <alignment horizontal="center"/>
    </xf>
    <xf numFmtId="164" fontId="19" fillId="0" borderId="1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Iau?iue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 1" xfId="48"/>
    <cellStyle name="Заголовок 2 1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  <cellStyle name="Excel Built-in Norm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C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5"/>
  <sheetViews>
    <sheetView tabSelected="1" zoomScaleSheetLayoutView="100" workbookViewId="0" topLeftCell="A1">
      <selection activeCell="W119" sqref="A1:IV65536"/>
    </sheetView>
  </sheetViews>
  <sheetFormatPr defaultColWidth="9.00390625" defaultRowHeight="12.75"/>
  <cols>
    <col min="1" max="1" width="8.25390625" style="1" customWidth="1"/>
    <col min="2" max="2" width="38.625" style="2" customWidth="1"/>
    <col min="3" max="3" width="9.00390625" style="3" customWidth="1"/>
    <col min="4" max="4" width="9.75390625" style="3" customWidth="1"/>
    <col min="5" max="5" width="9.125" style="3" customWidth="1"/>
    <col min="6" max="6" width="8.875" style="4" customWidth="1"/>
    <col min="7" max="7" width="11.875" style="3" customWidth="1"/>
    <col min="8" max="8" width="11.625" style="3" customWidth="1"/>
    <col min="9" max="9" width="11.00390625" style="3" customWidth="1"/>
    <col min="10" max="10" width="11.125" style="3" customWidth="1"/>
    <col min="11" max="13" width="14.00390625" style="3" customWidth="1"/>
    <col min="14" max="14" width="12.125" style="3" customWidth="1"/>
    <col min="15" max="15" width="8.625" style="2" customWidth="1"/>
    <col min="16" max="16" width="7.25390625" style="3" customWidth="1"/>
    <col min="17" max="17" width="8.00390625" style="3" customWidth="1"/>
    <col min="18" max="18" width="8.125" style="3" customWidth="1"/>
    <col min="19" max="19" width="7.875" style="3" customWidth="1"/>
    <col min="20" max="21" width="6.875" style="3" customWidth="1"/>
    <col min="22" max="22" width="8.25390625" style="3" customWidth="1"/>
    <col min="23" max="23" width="7.00390625" style="3" customWidth="1"/>
    <col min="24" max="24" width="8.125" style="3" customWidth="1"/>
    <col min="25" max="29" width="9.125" style="5" customWidth="1"/>
    <col min="30" max="16384" width="9.125" style="3" customWidth="1"/>
  </cols>
  <sheetData>
    <row r="1" spans="14:24" ht="44.25" customHeight="1">
      <c r="N1" s="6"/>
      <c r="O1" s="7"/>
      <c r="P1" s="6"/>
      <c r="Q1" s="8" t="s">
        <v>0</v>
      </c>
      <c r="R1" s="8"/>
      <c r="S1" s="8"/>
      <c r="T1" s="8"/>
      <c r="U1" s="8"/>
      <c r="V1" s="8"/>
      <c r="W1" s="8"/>
      <c r="X1" s="8"/>
    </row>
    <row r="2" spans="2:24" ht="16.5" customHeight="1">
      <c r="B2" s="9" t="s">
        <v>1</v>
      </c>
      <c r="C2" s="9"/>
      <c r="D2" s="9"/>
      <c r="E2" s="9"/>
      <c r="M2" s="10" t="s">
        <v>2</v>
      </c>
      <c r="N2" s="10"/>
      <c r="O2" s="10"/>
      <c r="P2" s="11"/>
      <c r="Q2" s="12"/>
      <c r="R2" s="12"/>
      <c r="S2" s="13"/>
      <c r="T2" s="13"/>
      <c r="U2" s="13"/>
      <c r="V2" s="13"/>
      <c r="W2" s="13"/>
      <c r="X2" s="13"/>
    </row>
    <row r="3" spans="2:24" ht="16.5" customHeight="1">
      <c r="B3" s="14" t="s">
        <v>3</v>
      </c>
      <c r="C3" s="14"/>
      <c r="D3" s="14"/>
      <c r="E3" s="14"/>
      <c r="M3" s="15" t="s">
        <v>4</v>
      </c>
      <c r="N3" s="15"/>
      <c r="O3" s="15"/>
      <c r="P3" s="15"/>
      <c r="Q3" s="15"/>
      <c r="R3" s="12"/>
      <c r="S3" s="13"/>
      <c r="T3" s="13"/>
      <c r="U3" s="13"/>
      <c r="V3" s="13"/>
      <c r="W3" s="13"/>
      <c r="X3" s="13"/>
    </row>
    <row r="4" spans="2:24" ht="16.5">
      <c r="B4" s="16" t="s">
        <v>5</v>
      </c>
      <c r="C4" s="16"/>
      <c r="D4" s="16"/>
      <c r="E4" s="16"/>
      <c r="M4" s="17" t="s">
        <v>6</v>
      </c>
      <c r="N4" s="17"/>
      <c r="O4" s="17"/>
      <c r="P4" s="17"/>
      <c r="Q4" s="12"/>
      <c r="R4" s="12"/>
      <c r="S4" s="13"/>
      <c r="T4" s="13"/>
      <c r="U4" s="13"/>
      <c r="V4" s="13"/>
      <c r="W4" s="13"/>
      <c r="X4" s="13"/>
    </row>
    <row r="5" spans="2:24" ht="16.5">
      <c r="B5" s="18" t="s">
        <v>7</v>
      </c>
      <c r="C5" s="18"/>
      <c r="D5" s="18"/>
      <c r="E5" s="18"/>
      <c r="F5" s="18"/>
      <c r="M5" s="19"/>
      <c r="N5" s="19"/>
      <c r="O5" s="20" t="s">
        <v>8</v>
      </c>
      <c r="Q5" s="12"/>
      <c r="R5" s="13"/>
      <c r="S5" s="13"/>
      <c r="T5" s="13"/>
      <c r="U5" s="13"/>
      <c r="V5" s="13"/>
      <c r="W5" s="13"/>
      <c r="X5" s="13"/>
    </row>
    <row r="6" spans="2:24" ht="16.5">
      <c r="B6" s="21" t="s">
        <v>9</v>
      </c>
      <c r="C6" s="22"/>
      <c r="D6" s="22"/>
      <c r="E6" s="22"/>
      <c r="M6" s="17" t="s">
        <v>10</v>
      </c>
      <c r="N6" s="17"/>
      <c r="O6" s="17" t="s">
        <v>11</v>
      </c>
      <c r="P6" s="17"/>
      <c r="Q6" s="12"/>
      <c r="R6" s="12"/>
      <c r="S6" s="13"/>
      <c r="T6" s="13"/>
      <c r="U6" s="13"/>
      <c r="V6" s="13"/>
      <c r="W6" s="13"/>
      <c r="X6" s="13"/>
    </row>
    <row r="7" spans="2:24" ht="16.5">
      <c r="B7"/>
      <c r="C7" s="23"/>
      <c r="D7" s="23"/>
      <c r="E7" s="23"/>
      <c r="M7" s="24" t="s">
        <v>12</v>
      </c>
      <c r="N7" s="17"/>
      <c r="O7" s="17"/>
      <c r="P7" s="17"/>
      <c r="Q7" s="12"/>
      <c r="R7" s="12"/>
      <c r="S7" s="13"/>
      <c r="T7" s="13"/>
      <c r="U7" s="13"/>
      <c r="V7" s="13"/>
      <c r="W7" s="13"/>
      <c r="X7" s="13"/>
    </row>
    <row r="8" spans="2:24" ht="16.5">
      <c r="B8"/>
      <c r="C8" s="25"/>
      <c r="D8" s="25"/>
      <c r="E8" s="25"/>
      <c r="M8" s="3" t="s">
        <v>9</v>
      </c>
      <c r="N8"/>
      <c r="O8" s="26"/>
      <c r="P8" s="27"/>
      <c r="Q8" s="12"/>
      <c r="R8" s="12"/>
      <c r="S8" s="13"/>
      <c r="T8" s="13"/>
      <c r="U8" s="13"/>
      <c r="V8" s="13"/>
      <c r="W8" s="13"/>
      <c r="X8" s="13"/>
    </row>
    <row r="9" spans="1:23" ht="16.5">
      <c r="A9" s="28" t="s">
        <v>13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9"/>
      <c r="W9" s="29"/>
    </row>
    <row r="10" spans="1:23" ht="16.5">
      <c r="A10" s="28" t="s">
        <v>14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9"/>
      <c r="W10" s="29"/>
    </row>
    <row r="11" spans="1:23" ht="18">
      <c r="A11" s="30" t="s">
        <v>15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2"/>
      <c r="W11" s="2"/>
    </row>
    <row r="12" spans="1:24" ht="14.25" customHeight="1">
      <c r="A12" s="31" t="s">
        <v>16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5" ht="36" customHeight="1">
      <c r="A13" s="32" t="s">
        <v>17</v>
      </c>
      <c r="B13" s="32" t="s">
        <v>18</v>
      </c>
      <c r="C13" s="32" t="s">
        <v>19</v>
      </c>
      <c r="D13" s="32" t="s">
        <v>20</v>
      </c>
      <c r="E13" s="32"/>
      <c r="F13" s="32"/>
      <c r="G13" s="32"/>
      <c r="H13" s="32"/>
      <c r="I13" s="32"/>
      <c r="J13" s="32"/>
      <c r="K13" s="33" t="s">
        <v>21</v>
      </c>
      <c r="L13" s="33" t="s">
        <v>22</v>
      </c>
      <c r="M13" s="32" t="s">
        <v>23</v>
      </c>
      <c r="N13" s="32" t="s">
        <v>24</v>
      </c>
      <c r="O13" s="32"/>
      <c r="P13" s="32" t="s">
        <v>25</v>
      </c>
      <c r="Q13" s="32"/>
      <c r="R13" s="32"/>
      <c r="S13" s="32"/>
      <c r="T13" s="34" t="s">
        <v>26</v>
      </c>
      <c r="U13" s="34" t="s">
        <v>27</v>
      </c>
      <c r="V13" s="34" t="s">
        <v>28</v>
      </c>
      <c r="W13" s="34" t="s">
        <v>29</v>
      </c>
      <c r="X13" s="34" t="s">
        <v>30</v>
      </c>
      <c r="Y13" s="35"/>
    </row>
    <row r="14" spans="1:25" ht="14.25" customHeight="1">
      <c r="A14" s="32"/>
      <c r="B14" s="32"/>
      <c r="C14" s="32"/>
      <c r="D14" s="32" t="s">
        <v>31</v>
      </c>
      <c r="E14" s="36" t="s">
        <v>32</v>
      </c>
      <c r="F14" s="36"/>
      <c r="G14" s="36"/>
      <c r="H14" s="36"/>
      <c r="I14" s="36"/>
      <c r="J14" s="36"/>
      <c r="K14" s="33"/>
      <c r="L14" s="33"/>
      <c r="M14" s="32"/>
      <c r="N14" s="32" t="s">
        <v>33</v>
      </c>
      <c r="O14" s="32" t="s">
        <v>34</v>
      </c>
      <c r="P14" s="32" t="s">
        <v>35</v>
      </c>
      <c r="Q14" s="32" t="s">
        <v>36</v>
      </c>
      <c r="R14" s="32" t="s">
        <v>37</v>
      </c>
      <c r="S14" s="32" t="s">
        <v>38</v>
      </c>
      <c r="T14" s="34"/>
      <c r="U14" s="34"/>
      <c r="V14" s="34"/>
      <c r="W14" s="34"/>
      <c r="X14" s="34"/>
      <c r="Y14" s="35"/>
    </row>
    <row r="15" spans="1:25" ht="36" customHeight="1">
      <c r="A15" s="32"/>
      <c r="B15" s="32"/>
      <c r="C15" s="32"/>
      <c r="D15" s="32"/>
      <c r="E15" s="33" t="s">
        <v>39</v>
      </c>
      <c r="F15" s="37" t="s">
        <v>40</v>
      </c>
      <c r="G15" s="38" t="s">
        <v>41</v>
      </c>
      <c r="H15" s="39" t="s">
        <v>42</v>
      </c>
      <c r="I15" s="33" t="s">
        <v>43</v>
      </c>
      <c r="J15" s="33"/>
      <c r="K15" s="33"/>
      <c r="L15" s="33"/>
      <c r="M15" s="32"/>
      <c r="N15" s="32"/>
      <c r="O15" s="32"/>
      <c r="P15" s="32"/>
      <c r="Q15" s="32"/>
      <c r="R15" s="32"/>
      <c r="S15" s="32"/>
      <c r="T15" s="34"/>
      <c r="U15" s="34"/>
      <c r="V15" s="34"/>
      <c r="W15" s="34"/>
      <c r="X15" s="34"/>
      <c r="Y15" s="35"/>
    </row>
    <row r="16" spans="1:25" ht="36">
      <c r="A16" s="32"/>
      <c r="B16" s="32"/>
      <c r="C16" s="32"/>
      <c r="D16" s="32"/>
      <c r="E16" s="33"/>
      <c r="F16" s="37"/>
      <c r="G16" s="38"/>
      <c r="H16" s="39"/>
      <c r="I16" s="33" t="s">
        <v>44</v>
      </c>
      <c r="J16" s="33" t="s">
        <v>45</v>
      </c>
      <c r="K16" s="33"/>
      <c r="L16" s="33"/>
      <c r="M16" s="32"/>
      <c r="N16" s="32"/>
      <c r="O16" s="32"/>
      <c r="P16" s="32"/>
      <c r="Q16" s="32"/>
      <c r="R16" s="32"/>
      <c r="S16" s="32"/>
      <c r="T16" s="34"/>
      <c r="U16" s="34"/>
      <c r="V16" s="34"/>
      <c r="W16" s="34"/>
      <c r="X16" s="34"/>
      <c r="Y16" s="35"/>
    </row>
    <row r="17" spans="1:29" s="45" customFormat="1" ht="14.25">
      <c r="A17" s="40">
        <v>1</v>
      </c>
      <c r="B17" s="40">
        <v>2</v>
      </c>
      <c r="C17" s="40">
        <v>3</v>
      </c>
      <c r="D17" s="40">
        <v>4</v>
      </c>
      <c r="E17" s="40">
        <v>5</v>
      </c>
      <c r="F17" s="41">
        <v>6</v>
      </c>
      <c r="G17" s="42">
        <v>7</v>
      </c>
      <c r="H17" s="40">
        <v>8</v>
      </c>
      <c r="I17" s="40">
        <v>9</v>
      </c>
      <c r="J17" s="40">
        <v>10</v>
      </c>
      <c r="K17" s="43">
        <v>11</v>
      </c>
      <c r="L17" s="43">
        <v>12</v>
      </c>
      <c r="M17" s="43">
        <v>13</v>
      </c>
      <c r="N17" s="40">
        <v>14</v>
      </c>
      <c r="O17" s="40">
        <v>15</v>
      </c>
      <c r="P17" s="40">
        <v>16</v>
      </c>
      <c r="Q17" s="40">
        <v>17</v>
      </c>
      <c r="R17" s="40">
        <v>18</v>
      </c>
      <c r="S17" s="40">
        <v>19</v>
      </c>
      <c r="T17" s="40">
        <v>20</v>
      </c>
      <c r="U17" s="40">
        <v>21</v>
      </c>
      <c r="V17" s="40">
        <v>22</v>
      </c>
      <c r="W17" s="40">
        <v>23</v>
      </c>
      <c r="X17" s="40">
        <v>24</v>
      </c>
      <c r="Y17" s="44"/>
      <c r="Z17" s="44"/>
      <c r="AA17" s="44"/>
      <c r="AB17" s="44"/>
      <c r="AC17" s="44"/>
    </row>
    <row r="18" spans="1:29" s="51" customFormat="1" ht="14.25">
      <c r="A18" s="46" t="s">
        <v>46</v>
      </c>
      <c r="B18" s="47"/>
      <c r="C18" s="48" t="s">
        <v>47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9"/>
      <c r="Z18" s="49"/>
      <c r="AA18" s="49"/>
      <c r="AB18" s="50"/>
      <c r="AC18" s="50"/>
    </row>
    <row r="19" spans="1:29" s="51" customFormat="1" ht="14.25">
      <c r="A19" s="52" t="s">
        <v>48</v>
      </c>
      <c r="B19" s="53"/>
      <c r="C19" s="48" t="s">
        <v>49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54"/>
      <c r="Z19" s="54"/>
      <c r="AA19" s="54"/>
      <c r="AB19" s="50"/>
      <c r="AC19" s="50"/>
    </row>
    <row r="20" spans="1:29" s="51" customFormat="1" ht="14.25" customHeight="1">
      <c r="A20" s="52" t="s">
        <v>50</v>
      </c>
      <c r="B20" s="53"/>
      <c r="C20" s="55" t="s">
        <v>51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4"/>
      <c r="Z20" s="54"/>
      <c r="AA20" s="54"/>
      <c r="AB20" s="50"/>
      <c r="AC20" s="50"/>
    </row>
    <row r="21" spans="1:29" s="51" customFormat="1" ht="14.25">
      <c r="A21" s="52"/>
      <c r="B21" s="53"/>
      <c r="C21" s="56"/>
      <c r="D21" s="57"/>
      <c r="E21" s="56" t="s">
        <v>52</v>
      </c>
      <c r="F21" s="58" t="s">
        <v>53</v>
      </c>
      <c r="G21" s="59" t="s">
        <v>53</v>
      </c>
      <c r="H21" s="59" t="s">
        <v>53</v>
      </c>
      <c r="I21" s="59" t="s">
        <v>53</v>
      </c>
      <c r="J21" s="59" t="s">
        <v>53</v>
      </c>
      <c r="K21" s="59" t="s">
        <v>52</v>
      </c>
      <c r="L21" s="56" t="s">
        <v>52</v>
      </c>
      <c r="M21" s="56" t="s">
        <v>52</v>
      </c>
      <c r="N21" s="60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61"/>
      <c r="Z21" s="61"/>
      <c r="AA21" s="61"/>
      <c r="AB21" s="50"/>
      <c r="AC21" s="50"/>
    </row>
    <row r="22" spans="1:29" s="51" customFormat="1" ht="14.25">
      <c r="A22" s="48" t="s">
        <v>54</v>
      </c>
      <c r="B22" s="48"/>
      <c r="C22" s="48"/>
      <c r="D22" s="56"/>
      <c r="E22" s="56"/>
      <c r="F22" s="62"/>
      <c r="G22" s="56"/>
      <c r="H22" s="56"/>
      <c r="I22" s="56"/>
      <c r="J22" s="56"/>
      <c r="K22" s="56"/>
      <c r="L22" s="56"/>
      <c r="M22" s="56"/>
      <c r="N22" s="60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44"/>
      <c r="Z22" s="44"/>
      <c r="AA22" s="44"/>
      <c r="AB22" s="50"/>
      <c r="AC22" s="50"/>
    </row>
    <row r="23" spans="1:29" s="51" customFormat="1" ht="14.25" customHeight="1">
      <c r="A23" s="52" t="s">
        <v>55</v>
      </c>
      <c r="B23" s="53"/>
      <c r="C23" s="55" t="s">
        <v>56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49"/>
      <c r="Z23" s="49"/>
      <c r="AA23" s="49"/>
      <c r="AB23" s="50"/>
      <c r="AC23" s="50"/>
    </row>
    <row r="24" spans="1:29" s="51" customFormat="1" ht="14.25">
      <c r="A24" s="52"/>
      <c r="B24" s="53"/>
      <c r="C24" s="56"/>
      <c r="D24" s="56"/>
      <c r="E24" s="56" t="s">
        <v>52</v>
      </c>
      <c r="F24" s="58" t="s">
        <v>53</v>
      </c>
      <c r="G24" s="59" t="s">
        <v>53</v>
      </c>
      <c r="H24" s="59" t="s">
        <v>53</v>
      </c>
      <c r="I24" s="59" t="s">
        <v>53</v>
      </c>
      <c r="J24" s="59" t="s">
        <v>53</v>
      </c>
      <c r="K24" s="59" t="s">
        <v>52</v>
      </c>
      <c r="L24" s="56" t="s">
        <v>52</v>
      </c>
      <c r="M24" s="56" t="s">
        <v>52</v>
      </c>
      <c r="N24" s="60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61"/>
      <c r="Z24" s="61"/>
      <c r="AA24" s="61"/>
      <c r="AB24" s="50"/>
      <c r="AC24" s="50"/>
    </row>
    <row r="25" spans="1:29" s="51" customFormat="1" ht="14.25">
      <c r="A25" s="48" t="s">
        <v>57</v>
      </c>
      <c r="B25" s="48"/>
      <c r="C25" s="48"/>
      <c r="D25" s="56"/>
      <c r="E25" s="56"/>
      <c r="F25" s="62"/>
      <c r="G25" s="56"/>
      <c r="H25" s="56"/>
      <c r="I25" s="56"/>
      <c r="J25" s="56"/>
      <c r="K25" s="56"/>
      <c r="L25" s="56"/>
      <c r="M25" s="56"/>
      <c r="N25" s="60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44"/>
      <c r="Z25" s="44"/>
      <c r="AA25" s="44"/>
      <c r="AB25" s="50"/>
      <c r="AC25" s="50"/>
    </row>
    <row r="26" spans="1:29" s="51" customFormat="1" ht="14.25">
      <c r="A26" s="63" t="s">
        <v>58</v>
      </c>
      <c r="B26" s="64"/>
      <c r="C26" s="56" t="s">
        <v>59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49"/>
      <c r="Z26" s="49"/>
      <c r="AA26" s="49"/>
      <c r="AB26" s="50"/>
      <c r="AC26" s="50"/>
    </row>
    <row r="27" spans="1:29" s="51" customFormat="1" ht="14.25">
      <c r="A27" s="65"/>
      <c r="B27" s="56"/>
      <c r="C27" s="60"/>
      <c r="D27" s="60"/>
      <c r="E27" s="56" t="s">
        <v>52</v>
      </c>
      <c r="F27" s="58" t="s">
        <v>53</v>
      </c>
      <c r="G27" s="59" t="s">
        <v>53</v>
      </c>
      <c r="H27" s="59" t="s">
        <v>53</v>
      </c>
      <c r="I27" s="59" t="s">
        <v>53</v>
      </c>
      <c r="J27" s="59" t="s">
        <v>53</v>
      </c>
      <c r="K27" s="59" t="s">
        <v>52</v>
      </c>
      <c r="L27" s="56" t="s">
        <v>52</v>
      </c>
      <c r="M27" s="56" t="s">
        <v>52</v>
      </c>
      <c r="N27" s="60"/>
      <c r="O27" s="56"/>
      <c r="P27" s="60"/>
      <c r="Q27" s="60"/>
      <c r="R27" s="60"/>
      <c r="S27" s="60"/>
      <c r="T27" s="60"/>
      <c r="U27" s="60"/>
      <c r="V27" s="60"/>
      <c r="W27" s="60"/>
      <c r="X27" s="60"/>
      <c r="Y27" s="49"/>
      <c r="Z27" s="49"/>
      <c r="AA27" s="49"/>
      <c r="AB27" s="50"/>
      <c r="AC27" s="50"/>
    </row>
    <row r="28" spans="1:29" s="51" customFormat="1" ht="14.25">
      <c r="A28" s="48" t="s">
        <v>60</v>
      </c>
      <c r="B28" s="48"/>
      <c r="C28" s="48"/>
      <c r="D28" s="56"/>
      <c r="E28" s="56"/>
      <c r="F28" s="62"/>
      <c r="G28" s="56"/>
      <c r="H28" s="56"/>
      <c r="I28" s="56"/>
      <c r="J28" s="56"/>
      <c r="K28" s="56"/>
      <c r="L28" s="56"/>
      <c r="M28" s="56"/>
      <c r="N28" s="60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61"/>
      <c r="Z28" s="61"/>
      <c r="AA28" s="61"/>
      <c r="AB28" s="50"/>
      <c r="AC28" s="50"/>
    </row>
    <row r="29" spans="1:29" s="51" customFormat="1" ht="14.25">
      <c r="A29" s="63" t="s">
        <v>61</v>
      </c>
      <c r="B29" s="64"/>
      <c r="C29" s="56" t="s">
        <v>62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61"/>
      <c r="Z29" s="61"/>
      <c r="AA29" s="61"/>
      <c r="AB29" s="50"/>
      <c r="AC29" s="50"/>
    </row>
    <row r="30" spans="1:29" s="51" customFormat="1" ht="46.5">
      <c r="A30" s="63" t="s">
        <v>63</v>
      </c>
      <c r="B30" s="66" t="s">
        <v>64</v>
      </c>
      <c r="C30" s="67" t="s">
        <v>65</v>
      </c>
      <c r="D30" s="68">
        <f>1289.315-483.71</f>
        <v>805.605</v>
      </c>
      <c r="E30" s="69">
        <f>D30</f>
        <v>805.605</v>
      </c>
      <c r="F30" s="70"/>
      <c r="G30" s="56"/>
      <c r="H30" s="56"/>
      <c r="I30" s="56"/>
      <c r="J30" s="56"/>
      <c r="K30" s="56"/>
      <c r="L30" s="56"/>
      <c r="M30" s="56"/>
      <c r="N30" s="56"/>
      <c r="O30" s="71">
        <f aca="true" t="shared" si="0" ref="O30:O32">D30</f>
        <v>805.605</v>
      </c>
      <c r="P30" s="56"/>
      <c r="Q30" s="72"/>
      <c r="R30" s="56">
        <v>600</v>
      </c>
      <c r="S30" s="56">
        <f>O30-600</f>
        <v>205.60500000000002</v>
      </c>
      <c r="T30" s="56"/>
      <c r="U30" s="56"/>
      <c r="V30" s="56"/>
      <c r="W30" s="56"/>
      <c r="X30" s="73">
        <v>0</v>
      </c>
      <c r="Y30" s="61"/>
      <c r="Z30" s="61"/>
      <c r="AA30" s="61"/>
      <c r="AB30" s="50"/>
      <c r="AC30" s="50"/>
    </row>
    <row r="31" spans="1:29" s="51" customFormat="1" ht="45.75">
      <c r="A31" s="63" t="s">
        <v>66</v>
      </c>
      <c r="B31" s="66" t="s">
        <v>67</v>
      </c>
      <c r="C31" s="67" t="s">
        <v>65</v>
      </c>
      <c r="D31" s="68">
        <v>3667.323</v>
      </c>
      <c r="E31" s="69">
        <f>D31-F31</f>
        <v>1665.1829999999998</v>
      </c>
      <c r="F31" s="70">
        <v>2002.14</v>
      </c>
      <c r="G31" s="56"/>
      <c r="H31" s="56"/>
      <c r="I31" s="56"/>
      <c r="J31" s="56"/>
      <c r="K31" s="56"/>
      <c r="L31" s="56"/>
      <c r="M31" s="56"/>
      <c r="N31" s="56"/>
      <c r="O31" s="71">
        <f t="shared" si="0"/>
        <v>3667.323</v>
      </c>
      <c r="P31" s="56"/>
      <c r="Q31" s="56">
        <f>1100+750</f>
        <v>1850</v>
      </c>
      <c r="R31" s="56">
        <v>1100</v>
      </c>
      <c r="S31" s="71">
        <f>O31-P31-Q31-R31</f>
        <v>717.3229999999999</v>
      </c>
      <c r="T31" s="56"/>
      <c r="U31" s="56"/>
      <c r="V31" s="56"/>
      <c r="W31" s="56"/>
      <c r="X31" s="73">
        <v>0</v>
      </c>
      <c r="Y31" s="61"/>
      <c r="Z31" s="61"/>
      <c r="AA31" s="61"/>
      <c r="AB31" s="50"/>
      <c r="AC31" s="50"/>
    </row>
    <row r="32" spans="1:29" s="51" customFormat="1" ht="57.75">
      <c r="A32" s="63" t="s">
        <v>68</v>
      </c>
      <c r="B32" s="66" t="s">
        <v>69</v>
      </c>
      <c r="C32" s="67" t="s">
        <v>65</v>
      </c>
      <c r="D32" s="68">
        <v>163.815</v>
      </c>
      <c r="E32" s="69">
        <f>D32</f>
        <v>163.815</v>
      </c>
      <c r="F32" s="70"/>
      <c r="G32" s="56"/>
      <c r="H32" s="56"/>
      <c r="I32" s="56"/>
      <c r="J32" s="56"/>
      <c r="K32" s="56"/>
      <c r="L32" s="56"/>
      <c r="M32" s="56"/>
      <c r="N32" s="56"/>
      <c r="O32" s="71">
        <f t="shared" si="0"/>
        <v>163.815</v>
      </c>
      <c r="P32" s="56"/>
      <c r="Q32" s="72"/>
      <c r="R32" s="71"/>
      <c r="S32" s="71">
        <f>O32</f>
        <v>163.815</v>
      </c>
      <c r="T32" s="56"/>
      <c r="U32" s="56"/>
      <c r="V32" s="56"/>
      <c r="W32" s="56"/>
      <c r="X32" s="73">
        <v>0</v>
      </c>
      <c r="Y32" s="61"/>
      <c r="Z32" s="61"/>
      <c r="AA32" s="61"/>
      <c r="AB32" s="50"/>
      <c r="AC32" s="50"/>
    </row>
    <row r="33" spans="1:29" s="51" customFormat="1" ht="14.25">
      <c r="A33" s="48" t="s">
        <v>70</v>
      </c>
      <c r="B33" s="48"/>
      <c r="C33" s="48">
        <f>SUM(C30:C32)</f>
        <v>0</v>
      </c>
      <c r="D33" s="71">
        <f>SUM(D30:D32)</f>
        <v>4636.743</v>
      </c>
      <c r="E33" s="71">
        <f>SUM(E30:E32)</f>
        <v>2634.603</v>
      </c>
      <c r="F33" s="56">
        <f>SUM(F30:F32)</f>
        <v>2002.14</v>
      </c>
      <c r="G33" s="56">
        <f>SUM(G30:G32)</f>
        <v>0</v>
      </c>
      <c r="H33" s="56">
        <f>SUM(H30:H32)</f>
        <v>0</v>
      </c>
      <c r="I33" s="56">
        <f>SUM(I30:I32)</f>
        <v>0</v>
      </c>
      <c r="J33" s="56">
        <f>SUM(J30:J32)</f>
        <v>0</v>
      </c>
      <c r="K33" s="56">
        <f>SUM(K30:K32)</f>
        <v>0</v>
      </c>
      <c r="L33" s="56">
        <f>SUM(L30:L32)</f>
        <v>0</v>
      </c>
      <c r="M33" s="56">
        <f>SUM(M30:M32)</f>
        <v>0</v>
      </c>
      <c r="N33" s="56">
        <f>SUM(N30:N32)</f>
        <v>0</v>
      </c>
      <c r="O33" s="71">
        <f>SUM(O30:O32)</f>
        <v>4636.743</v>
      </c>
      <c r="P33" s="56">
        <f>SUM(P30:P32)</f>
        <v>0</v>
      </c>
      <c r="Q33" s="71">
        <f>SUM(Q30:Q32)</f>
        <v>1850</v>
      </c>
      <c r="R33" s="71">
        <f>SUM(R30:R32)</f>
        <v>1700</v>
      </c>
      <c r="S33" s="71">
        <f>SUM(S30:S32)</f>
        <v>1086.743</v>
      </c>
      <c r="T33" s="56">
        <f>SUM(T30:T32)</f>
        <v>0</v>
      </c>
      <c r="U33" s="56">
        <f>SUM(U30:U32)</f>
        <v>0</v>
      </c>
      <c r="V33" s="56">
        <f>SUM(V30:V32)</f>
        <v>0</v>
      </c>
      <c r="W33" s="56">
        <f>SUM(W30:W32)</f>
        <v>0</v>
      </c>
      <c r="X33" s="56">
        <f>SUM(X30:X32)</f>
        <v>0</v>
      </c>
      <c r="Y33" s="49"/>
      <c r="Z33" s="49"/>
      <c r="AA33" s="49"/>
      <c r="AB33" s="50"/>
      <c r="AC33" s="50"/>
    </row>
    <row r="34" spans="1:29" s="51" customFormat="1" ht="14.25" customHeight="1">
      <c r="A34" s="63" t="s">
        <v>71</v>
      </c>
      <c r="B34" s="64"/>
      <c r="C34" s="55" t="s">
        <v>72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0"/>
      <c r="Z34" s="50"/>
      <c r="AA34" s="50"/>
      <c r="AB34" s="50"/>
      <c r="AC34" s="50"/>
    </row>
    <row r="35" spans="1:29" s="51" customFormat="1" ht="35.25">
      <c r="A35" s="52" t="s">
        <v>73</v>
      </c>
      <c r="B35" s="70" t="s">
        <v>74</v>
      </c>
      <c r="C35" s="70" t="s">
        <v>65</v>
      </c>
      <c r="D35" s="69">
        <v>33.40025</v>
      </c>
      <c r="E35" s="74">
        <f>D35</f>
        <v>33.40025</v>
      </c>
      <c r="F35" s="58" t="s">
        <v>53</v>
      </c>
      <c r="G35" s="59" t="s">
        <v>53</v>
      </c>
      <c r="H35" s="59" t="s">
        <v>53</v>
      </c>
      <c r="I35" s="59" t="s">
        <v>53</v>
      </c>
      <c r="J35" s="59" t="s">
        <v>53</v>
      </c>
      <c r="K35" s="59" t="s">
        <v>52</v>
      </c>
      <c r="L35" s="56" t="s">
        <v>52</v>
      </c>
      <c r="M35" s="56" t="s">
        <v>52</v>
      </c>
      <c r="N35" s="75"/>
      <c r="O35" s="71">
        <f>D35</f>
        <v>33.40025</v>
      </c>
      <c r="P35" s="75"/>
      <c r="Q35" s="71">
        <f>O35</f>
        <v>33.40025</v>
      </c>
      <c r="R35" s="48"/>
      <c r="S35" s="48"/>
      <c r="T35" s="48"/>
      <c r="U35" s="48"/>
      <c r="V35" s="48"/>
      <c r="W35" s="48"/>
      <c r="X35" s="48"/>
      <c r="Y35" s="61"/>
      <c r="Z35" s="61"/>
      <c r="AA35" s="61"/>
      <c r="AB35" s="50"/>
      <c r="AC35" s="50"/>
    </row>
    <row r="36" spans="1:29" s="51" customFormat="1" ht="14.25">
      <c r="A36" s="48" t="s">
        <v>75</v>
      </c>
      <c r="B36" s="48"/>
      <c r="C36" s="48"/>
      <c r="D36" s="71">
        <f>SUM(D35)</f>
        <v>33.40025</v>
      </c>
      <c r="E36" s="71">
        <f>SUM(E35)</f>
        <v>33.40025</v>
      </c>
      <c r="F36" s="71">
        <f>SUM(F35)</f>
        <v>0</v>
      </c>
      <c r="G36" s="71">
        <f>SUM(G35)</f>
        <v>0</v>
      </c>
      <c r="H36" s="71">
        <f>SUM(H35)</f>
        <v>0</v>
      </c>
      <c r="I36" s="71">
        <f>SUM(I35)</f>
        <v>0</v>
      </c>
      <c r="J36" s="71">
        <f>SUM(J35)</f>
        <v>0</v>
      </c>
      <c r="K36" s="71">
        <f>SUM(K35)</f>
        <v>0</v>
      </c>
      <c r="L36" s="71">
        <f>SUM(L35)</f>
        <v>0</v>
      </c>
      <c r="M36" s="71">
        <f>SUM(M35)</f>
        <v>0</v>
      </c>
      <c r="N36" s="71">
        <f>SUM(N35)</f>
        <v>0</v>
      </c>
      <c r="O36" s="71">
        <f>SUM(O35)</f>
        <v>33.40025</v>
      </c>
      <c r="P36" s="71">
        <f>SUM(P35)</f>
        <v>0</v>
      </c>
      <c r="Q36" s="71">
        <f>SUM(Q35)</f>
        <v>33.40025</v>
      </c>
      <c r="R36" s="71">
        <f>SUM(R35)</f>
        <v>0</v>
      </c>
      <c r="S36" s="71">
        <f>SUM(S35)</f>
        <v>0</v>
      </c>
      <c r="T36" s="56"/>
      <c r="U36" s="56"/>
      <c r="V36" s="56"/>
      <c r="W36" s="48"/>
      <c r="X36" s="48"/>
      <c r="Y36" s="44"/>
      <c r="Z36" s="44"/>
      <c r="AA36" s="44"/>
      <c r="AB36" s="50"/>
      <c r="AC36" s="50"/>
    </row>
    <row r="37" spans="1:29" s="51" customFormat="1" ht="14.25">
      <c r="A37" s="52" t="s">
        <v>76</v>
      </c>
      <c r="B37" s="53"/>
      <c r="C37" s="56" t="s">
        <v>77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0"/>
      <c r="Z37" s="50"/>
      <c r="AA37" s="50"/>
      <c r="AB37" s="50"/>
      <c r="AC37" s="50"/>
    </row>
    <row r="38" spans="1:29" s="51" customFormat="1" ht="14.25">
      <c r="A38" s="48" t="s">
        <v>78</v>
      </c>
      <c r="B38" s="48"/>
      <c r="C38" s="48"/>
      <c r="D38" s="56"/>
      <c r="E38" s="56"/>
      <c r="F38" s="62"/>
      <c r="G38" s="56"/>
      <c r="H38" s="56"/>
      <c r="I38" s="56"/>
      <c r="J38" s="56"/>
      <c r="K38" s="56"/>
      <c r="L38" s="56"/>
      <c r="M38" s="56"/>
      <c r="N38" s="60"/>
      <c r="O38" s="56"/>
      <c r="P38" s="56"/>
      <c r="Q38" s="56"/>
      <c r="R38" s="56"/>
      <c r="S38" s="56"/>
      <c r="T38" s="56"/>
      <c r="U38" s="56"/>
      <c r="V38" s="60"/>
      <c r="W38" s="60"/>
      <c r="X38" s="60"/>
      <c r="Y38" s="44"/>
      <c r="Z38" s="44"/>
      <c r="AA38" s="44"/>
      <c r="AB38" s="50"/>
      <c r="AC38" s="50"/>
    </row>
    <row r="39" spans="1:29" s="51" customFormat="1" ht="14.25">
      <c r="A39" s="48" t="s">
        <v>79</v>
      </c>
      <c r="B39" s="48"/>
      <c r="C39" s="48"/>
      <c r="D39" s="71">
        <f>D33+D36</f>
        <v>4670.14325</v>
      </c>
      <c r="E39" s="71">
        <f>E33+E36</f>
        <v>2668.00325</v>
      </c>
      <c r="F39" s="71">
        <f>F33+F36</f>
        <v>2002.14</v>
      </c>
      <c r="G39" s="71">
        <f>G33+G36</f>
        <v>0</v>
      </c>
      <c r="H39" s="71">
        <f>H33+H36</f>
        <v>0</v>
      </c>
      <c r="I39" s="71">
        <f>I33+I36</f>
        <v>0</v>
      </c>
      <c r="J39" s="71">
        <f>J33+J36</f>
        <v>0</v>
      </c>
      <c r="K39" s="71">
        <f>K33+K36</f>
        <v>0</v>
      </c>
      <c r="L39" s="71">
        <f>L33+L36</f>
        <v>0</v>
      </c>
      <c r="M39" s="71">
        <f>M33+M36</f>
        <v>0</v>
      </c>
      <c r="N39" s="71">
        <f>N33+N36</f>
        <v>0</v>
      </c>
      <c r="O39" s="71">
        <f>O33+O36</f>
        <v>4670.14325</v>
      </c>
      <c r="P39" s="71">
        <f>P33+P36</f>
        <v>0</v>
      </c>
      <c r="Q39" s="71">
        <f>Q33+Q36</f>
        <v>1883.40025</v>
      </c>
      <c r="R39" s="71">
        <f>R33+R36</f>
        <v>1700</v>
      </c>
      <c r="S39" s="71">
        <f>S33+S36</f>
        <v>1086.743</v>
      </c>
      <c r="T39" s="71">
        <f>T33</f>
        <v>0</v>
      </c>
      <c r="U39" s="71">
        <f>U33</f>
        <v>0</v>
      </c>
      <c r="V39" s="71">
        <f>V33</f>
        <v>0</v>
      </c>
      <c r="W39" s="71">
        <f>W33</f>
        <v>0</v>
      </c>
      <c r="X39" s="71">
        <f>X33</f>
        <v>0</v>
      </c>
      <c r="Y39" s="44"/>
      <c r="Z39" s="44"/>
      <c r="AA39" s="44"/>
      <c r="AB39" s="50"/>
      <c r="AC39" s="50"/>
    </row>
    <row r="40" spans="1:29" s="51" customFormat="1" ht="14.25" customHeight="1">
      <c r="A40" s="52" t="s">
        <v>80</v>
      </c>
      <c r="B40" s="53"/>
      <c r="C40" s="76" t="s">
        <v>81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61"/>
      <c r="Z40" s="61"/>
      <c r="AA40" s="61"/>
      <c r="AB40" s="50"/>
      <c r="AC40" s="50"/>
    </row>
    <row r="41" spans="1:29" s="51" customFormat="1" ht="14.25" customHeight="1">
      <c r="A41" s="52" t="s">
        <v>82</v>
      </c>
      <c r="B41" s="53"/>
      <c r="C41" s="55" t="s">
        <v>51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61"/>
      <c r="Z41" s="61"/>
      <c r="AA41" s="61"/>
      <c r="AB41" s="50"/>
      <c r="AC41" s="50"/>
    </row>
    <row r="42" spans="1:29" s="51" customFormat="1" ht="14.25">
      <c r="A42" s="48" t="s">
        <v>83</v>
      </c>
      <c r="B42" s="48"/>
      <c r="C42" s="48"/>
      <c r="D42" s="77">
        <f>SUM(D41:D41)</f>
        <v>0</v>
      </c>
      <c r="E42" s="77">
        <f>SUM(E41:E41)</f>
        <v>0</v>
      </c>
      <c r="F42" s="77">
        <f>SUM(F41:F41)</f>
        <v>0</v>
      </c>
      <c r="G42" s="77">
        <f>SUM(G41:G41)</f>
        <v>0</v>
      </c>
      <c r="H42" s="77">
        <f>SUM(H41:H41)</f>
        <v>0</v>
      </c>
      <c r="I42" s="77">
        <f>SUM(I41:I41)</f>
        <v>0</v>
      </c>
      <c r="J42" s="77">
        <f>SUM(J41:J41)</f>
        <v>0</v>
      </c>
      <c r="K42" s="77">
        <f>SUM(K41:K41)</f>
        <v>0</v>
      </c>
      <c r="L42" s="77">
        <f>SUM(L41:L41)</f>
        <v>0</v>
      </c>
      <c r="M42" s="77">
        <f>SUM(M41:M41)</f>
        <v>0</v>
      </c>
      <c r="N42" s="77">
        <f>SUM(N41:N41)</f>
        <v>0</v>
      </c>
      <c r="O42" s="77">
        <f>SUM(O41:O41)</f>
        <v>0</v>
      </c>
      <c r="P42" s="77">
        <f>SUM(P41:P41)</f>
        <v>0</v>
      </c>
      <c r="Q42" s="77">
        <f>SUM(Q41:Q41)</f>
        <v>0</v>
      </c>
      <c r="R42" s="77">
        <f>SUM(R41:R41)</f>
        <v>0</v>
      </c>
      <c r="S42" s="77">
        <f>SUM(S41:S41)</f>
        <v>0</v>
      </c>
      <c r="T42" s="77">
        <f>SUM(T41:T41)</f>
        <v>0</v>
      </c>
      <c r="U42" s="77">
        <f>SUM(U41:U41)</f>
        <v>0</v>
      </c>
      <c r="V42" s="77">
        <f>SUM(V41:V41)</f>
        <v>0</v>
      </c>
      <c r="W42" s="77">
        <f>SUM(W41:W41)</f>
        <v>0</v>
      </c>
      <c r="X42" s="77">
        <f>SUM(X41:X41)</f>
        <v>0</v>
      </c>
      <c r="Y42" s="61"/>
      <c r="Z42" s="61"/>
      <c r="AA42" s="61"/>
      <c r="AB42" s="50"/>
      <c r="AC42" s="50"/>
    </row>
    <row r="43" spans="1:29" s="51" customFormat="1" ht="14.25" customHeight="1">
      <c r="A43" s="63" t="s">
        <v>84</v>
      </c>
      <c r="B43" s="64"/>
      <c r="C43" s="55" t="s">
        <v>56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61"/>
      <c r="Z43" s="61"/>
      <c r="AA43" s="61"/>
      <c r="AB43" s="50"/>
      <c r="AC43" s="50"/>
    </row>
    <row r="44" spans="1:29" s="51" customFormat="1" ht="36">
      <c r="A44" s="63" t="s">
        <v>85</v>
      </c>
      <c r="B44" s="78" t="s">
        <v>86</v>
      </c>
      <c r="C44" s="79" t="s">
        <v>65</v>
      </c>
      <c r="D44" s="79">
        <v>62.2</v>
      </c>
      <c r="E44" s="74">
        <f>D44</f>
        <v>62.2</v>
      </c>
      <c r="F44" s="55"/>
      <c r="G44" s="55"/>
      <c r="H44" s="55"/>
      <c r="I44" s="55"/>
      <c r="J44" s="55"/>
      <c r="K44" s="55"/>
      <c r="L44" s="55"/>
      <c r="M44" s="55"/>
      <c r="N44" s="55"/>
      <c r="O44" s="71">
        <f>D44</f>
        <v>62.2</v>
      </c>
      <c r="P44" s="55"/>
      <c r="Q44" s="55">
        <f>O44</f>
        <v>62.2</v>
      </c>
      <c r="R44" s="55"/>
      <c r="S44" s="55"/>
      <c r="T44" s="55"/>
      <c r="U44" s="55"/>
      <c r="V44" s="55"/>
      <c r="W44" s="55"/>
      <c r="X44" s="55"/>
      <c r="Y44" s="61"/>
      <c r="Z44" s="61"/>
      <c r="AA44" s="61"/>
      <c r="AB44" s="50"/>
      <c r="AC44" s="50"/>
    </row>
    <row r="45" spans="1:29" s="51" customFormat="1" ht="14.25">
      <c r="A45" s="48" t="s">
        <v>87</v>
      </c>
      <c r="B45" s="48"/>
      <c r="C45" s="48" t="e">
        <f>SUM(#REF!)</f>
        <v>#REF!</v>
      </c>
      <c r="D45" s="77">
        <f>SUM(D44)</f>
        <v>62.2</v>
      </c>
      <c r="E45" s="77">
        <f>SUM(E44)</f>
        <v>62.2</v>
      </c>
      <c r="F45" s="77">
        <f>SUM(F44)</f>
        <v>0</v>
      </c>
      <c r="G45" s="77">
        <f>SUM(G44)</f>
        <v>0</v>
      </c>
      <c r="H45" s="77">
        <f>SUM(H44)</f>
        <v>0</v>
      </c>
      <c r="I45" s="77">
        <f>SUM(I44)</f>
        <v>0</v>
      </c>
      <c r="J45" s="77">
        <f>SUM(J44)</f>
        <v>0</v>
      </c>
      <c r="K45" s="77">
        <f>SUM(K44)</f>
        <v>0</v>
      </c>
      <c r="L45" s="77">
        <f>SUM(L44)</f>
        <v>0</v>
      </c>
      <c r="M45" s="77">
        <f>SUM(M44)</f>
        <v>0</v>
      </c>
      <c r="N45" s="77">
        <f>SUM(N44)</f>
        <v>0</v>
      </c>
      <c r="O45" s="77">
        <f>SUM(O44)</f>
        <v>62.2</v>
      </c>
      <c r="P45" s="77">
        <f>SUM(P44)</f>
        <v>0</v>
      </c>
      <c r="Q45" s="77">
        <f>SUM(Q44)</f>
        <v>62.2</v>
      </c>
      <c r="R45" s="77">
        <f>SUM(R44)</f>
        <v>0</v>
      </c>
      <c r="S45" s="77">
        <f>SUM(S44)</f>
        <v>0</v>
      </c>
      <c r="T45" s="77">
        <f>SUM(T43:T43)</f>
        <v>0</v>
      </c>
      <c r="U45" s="77">
        <f>SUM(U43:U43)</f>
        <v>0</v>
      </c>
      <c r="V45" s="77">
        <f>SUM(V43:V43)</f>
        <v>0</v>
      </c>
      <c r="W45" s="77">
        <f>SUM(W43:W43)</f>
        <v>0</v>
      </c>
      <c r="X45" s="77">
        <f>SUM(X43:X43)</f>
        <v>0</v>
      </c>
      <c r="Y45" s="61"/>
      <c r="Z45" s="61"/>
      <c r="AA45" s="61"/>
      <c r="AB45" s="50"/>
      <c r="AC45" s="50"/>
    </row>
    <row r="46" spans="1:29" s="51" customFormat="1" ht="14.25">
      <c r="A46" s="63" t="s">
        <v>88</v>
      </c>
      <c r="B46" s="64"/>
      <c r="C46" s="56" t="s">
        <v>59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61"/>
      <c r="Z46" s="61"/>
      <c r="AA46" s="61"/>
      <c r="AB46" s="50"/>
      <c r="AC46" s="50"/>
    </row>
    <row r="47" spans="1:29" s="51" customFormat="1" ht="14.25">
      <c r="A47" s="80" t="s">
        <v>89</v>
      </c>
      <c r="B47" s="80"/>
      <c r="C47" s="80"/>
      <c r="D47" s="60"/>
      <c r="E47" s="60"/>
      <c r="F47" s="81"/>
      <c r="G47" s="60"/>
      <c r="H47" s="60"/>
      <c r="I47" s="60"/>
      <c r="J47" s="60"/>
      <c r="K47" s="60"/>
      <c r="L47" s="60"/>
      <c r="M47" s="60"/>
      <c r="N47" s="60"/>
      <c r="O47" s="56"/>
      <c r="P47" s="60"/>
      <c r="Q47" s="60"/>
      <c r="R47" s="60"/>
      <c r="S47" s="60"/>
      <c r="T47" s="60"/>
      <c r="U47" s="60"/>
      <c r="V47" s="60"/>
      <c r="W47" s="60"/>
      <c r="X47" s="60"/>
      <c r="Y47" s="61"/>
      <c r="Z47" s="61"/>
      <c r="AA47" s="61"/>
      <c r="AB47" s="50"/>
      <c r="AC47" s="50"/>
    </row>
    <row r="48" spans="1:29" s="51" customFormat="1" ht="14.25">
      <c r="A48" s="63" t="s">
        <v>90</v>
      </c>
      <c r="B48" s="64"/>
      <c r="C48" s="56" t="s">
        <v>62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61"/>
      <c r="Z48" s="61"/>
      <c r="AA48" s="61"/>
      <c r="AB48" s="50"/>
      <c r="AC48" s="50"/>
    </row>
    <row r="49" spans="1:29" s="51" customFormat="1" ht="14.25">
      <c r="A49" s="80" t="s">
        <v>91</v>
      </c>
      <c r="B49" s="80"/>
      <c r="C49" s="80"/>
      <c r="D49" s="77">
        <f>SUM(D48:D48)</f>
        <v>0</v>
      </c>
      <c r="E49" s="77">
        <f>SUM(E48:E48)</f>
        <v>0</v>
      </c>
      <c r="F49" s="77">
        <f>SUM(F48:F48)</f>
        <v>0</v>
      </c>
      <c r="G49" s="77">
        <f>SUM(G48:G48)</f>
        <v>0</v>
      </c>
      <c r="H49" s="77">
        <f>SUM(H48:H48)</f>
        <v>0</v>
      </c>
      <c r="I49" s="77">
        <f>SUM(I48:I48)</f>
        <v>0</v>
      </c>
      <c r="J49" s="77">
        <f>SUM(J48:J48)</f>
        <v>0</v>
      </c>
      <c r="K49" s="77">
        <f>SUM(K48:K48)</f>
        <v>0</v>
      </c>
      <c r="L49" s="77">
        <f>SUM(L48:L48)</f>
        <v>0</v>
      </c>
      <c r="M49" s="77">
        <f>SUM(M48:M48)</f>
        <v>0</v>
      </c>
      <c r="N49" s="77">
        <f>SUM(N48:N48)</f>
        <v>0</v>
      </c>
      <c r="O49" s="77">
        <f>SUM(O48:O48)</f>
        <v>0</v>
      </c>
      <c r="P49" s="77">
        <f>SUM(P48:P48)</f>
        <v>0</v>
      </c>
      <c r="Q49" s="77">
        <f>SUM(Q48:Q48)</f>
        <v>0</v>
      </c>
      <c r="R49" s="77">
        <f>SUM(R48:R48)</f>
        <v>0</v>
      </c>
      <c r="S49" s="77">
        <f>SUM(S48:S48)</f>
        <v>0</v>
      </c>
      <c r="T49" s="77">
        <f>SUM(T48:T48)</f>
        <v>0</v>
      </c>
      <c r="U49" s="77">
        <f>SUM(U48:U48)</f>
        <v>0</v>
      </c>
      <c r="V49" s="77">
        <f>SUM(V48:V48)</f>
        <v>0</v>
      </c>
      <c r="W49" s="77">
        <f>SUM(W48:W48)</f>
        <v>0</v>
      </c>
      <c r="X49" s="77">
        <f>SUM(X48:X48)</f>
        <v>0</v>
      </c>
      <c r="Y49" s="61"/>
      <c r="Z49" s="61"/>
      <c r="AA49" s="61"/>
      <c r="AB49" s="50"/>
      <c r="AC49" s="50"/>
    </row>
    <row r="50" spans="1:29" s="51" customFormat="1" ht="14.25">
      <c r="A50" s="63" t="s">
        <v>92</v>
      </c>
      <c r="B50" s="56" t="s">
        <v>93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44"/>
      <c r="Z50" s="44"/>
      <c r="AA50" s="44"/>
      <c r="AB50" s="50"/>
      <c r="AC50" s="50"/>
    </row>
    <row r="51" spans="1:29" s="51" customFormat="1" ht="14.25">
      <c r="A51" s="48" t="s">
        <v>94</v>
      </c>
      <c r="B51" s="48"/>
      <c r="C51" s="48"/>
      <c r="D51" s="77">
        <f>SUM(D50:D50)</f>
        <v>0</v>
      </c>
      <c r="E51" s="77">
        <f>SUM(E50:E50)</f>
        <v>0</v>
      </c>
      <c r="F51" s="77">
        <f>SUM(F50:F50)</f>
        <v>0</v>
      </c>
      <c r="G51" s="77">
        <f>SUM(G50:G50)</f>
        <v>0</v>
      </c>
      <c r="H51" s="77">
        <f>SUM(H50:H50)</f>
        <v>0</v>
      </c>
      <c r="I51" s="77">
        <f>SUM(I50:I50)</f>
        <v>0</v>
      </c>
      <c r="J51" s="77">
        <f>SUM(J50:J50)</f>
        <v>0</v>
      </c>
      <c r="K51" s="77">
        <f>SUM(K50:K50)</f>
        <v>0</v>
      </c>
      <c r="L51" s="77">
        <f>SUM(L50:L50)</f>
        <v>0</v>
      </c>
      <c r="M51" s="77">
        <f>SUM(M50:M50)</f>
        <v>0</v>
      </c>
      <c r="N51" s="77">
        <f>SUM(N50:N50)</f>
        <v>0</v>
      </c>
      <c r="O51" s="77">
        <f>SUM(O50:O50)</f>
        <v>0</v>
      </c>
      <c r="P51" s="77">
        <f>SUM(P50:P50)</f>
        <v>0</v>
      </c>
      <c r="Q51" s="77">
        <f>SUM(Q50:Q50)</f>
        <v>0</v>
      </c>
      <c r="R51" s="77">
        <f>SUM(R50:R50)</f>
        <v>0</v>
      </c>
      <c r="S51" s="77">
        <f>SUM(S50:S50)</f>
        <v>0</v>
      </c>
      <c r="T51" s="77">
        <f>SUM(T50:T50)</f>
        <v>0</v>
      </c>
      <c r="U51" s="77">
        <f>SUM(U50:U50)</f>
        <v>0</v>
      </c>
      <c r="V51" s="77">
        <f>SUM(V50:V50)</f>
        <v>0</v>
      </c>
      <c r="W51" s="77">
        <f>SUM(W50:W50)</f>
        <v>0</v>
      </c>
      <c r="X51" s="77">
        <f>SUM(X50:X50)</f>
        <v>0</v>
      </c>
      <c r="Y51" s="61"/>
      <c r="Z51" s="61"/>
      <c r="AA51" s="61"/>
      <c r="AB51" s="50"/>
      <c r="AC51" s="50"/>
    </row>
    <row r="52" spans="1:29" s="51" customFormat="1" ht="14.25">
      <c r="A52" s="63" t="s">
        <v>95</v>
      </c>
      <c r="B52" s="56" t="s">
        <v>96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61"/>
      <c r="Z52" s="61"/>
      <c r="AA52" s="61"/>
      <c r="AB52" s="50"/>
      <c r="AC52" s="50"/>
    </row>
    <row r="53" spans="1:29" s="51" customFormat="1" ht="14.25">
      <c r="A53" s="48" t="s">
        <v>97</v>
      </c>
      <c r="B53" s="48"/>
      <c r="C53" s="48"/>
      <c r="D53" s="77">
        <f>SUM(D52:D52)</f>
        <v>0</v>
      </c>
      <c r="E53" s="77">
        <f>SUM(E52:E52)</f>
        <v>0</v>
      </c>
      <c r="F53" s="77">
        <f>SUM(F52:F52)</f>
        <v>0</v>
      </c>
      <c r="G53" s="77">
        <f>SUM(G52:G52)</f>
        <v>0</v>
      </c>
      <c r="H53" s="77">
        <f>SUM(H52:H52)</f>
        <v>0</v>
      </c>
      <c r="I53" s="77">
        <f>SUM(I52:I52)</f>
        <v>0</v>
      </c>
      <c r="J53" s="77">
        <f>SUM(J52:J52)</f>
        <v>0</v>
      </c>
      <c r="K53" s="77">
        <f>SUM(K52:K52)</f>
        <v>0</v>
      </c>
      <c r="L53" s="77">
        <f>SUM(L52:L52)</f>
        <v>0</v>
      </c>
      <c r="M53" s="77">
        <f>SUM(M52:M52)</f>
        <v>0</v>
      </c>
      <c r="N53" s="77">
        <f>SUM(N52:N52)</f>
        <v>0</v>
      </c>
      <c r="O53" s="77">
        <f>SUM(O52:O52)</f>
        <v>0</v>
      </c>
      <c r="P53" s="77">
        <f>SUM(P52:P52)</f>
        <v>0</v>
      </c>
      <c r="Q53" s="77">
        <f>SUM(Q52:Q52)</f>
        <v>0</v>
      </c>
      <c r="R53" s="77">
        <f>SUM(R52:R52)</f>
        <v>0</v>
      </c>
      <c r="S53" s="77">
        <f>SUM(S52:S52)</f>
        <v>0</v>
      </c>
      <c r="T53" s="77">
        <f>SUM(T52:T52)</f>
        <v>0</v>
      </c>
      <c r="U53" s="77">
        <f>SUM(U52:U52)</f>
        <v>0</v>
      </c>
      <c r="V53" s="77">
        <f>SUM(V52:V52)</f>
        <v>0</v>
      </c>
      <c r="W53" s="77">
        <f>SUM(W52:W52)</f>
        <v>0</v>
      </c>
      <c r="X53" s="77">
        <f>SUM(X52:X52)</f>
        <v>0</v>
      </c>
      <c r="Y53" s="61"/>
      <c r="Z53" s="61"/>
      <c r="AA53" s="61"/>
      <c r="AB53" s="50"/>
      <c r="AC53" s="50"/>
    </row>
    <row r="54" spans="1:29" s="51" customFormat="1" ht="14.25">
      <c r="A54" s="64" t="s">
        <v>98</v>
      </c>
      <c r="B54" s="56" t="s">
        <v>72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61"/>
      <c r="Z54" s="61"/>
      <c r="AA54" s="61"/>
      <c r="AB54" s="50"/>
      <c r="AC54" s="50"/>
    </row>
    <row r="55" spans="1:29" s="51" customFormat="1" ht="14.25">
      <c r="A55" s="48" t="s">
        <v>99</v>
      </c>
      <c r="B55" s="48"/>
      <c r="C55" s="48"/>
      <c r="D55" s="77">
        <f>SUM(D54:D54)</f>
        <v>0</v>
      </c>
      <c r="E55" s="77">
        <f>SUM(E54:E54)</f>
        <v>0</v>
      </c>
      <c r="F55" s="77">
        <f>SUM(F54:F54)</f>
        <v>0</v>
      </c>
      <c r="G55" s="77">
        <f>SUM(G54:G54)</f>
        <v>0</v>
      </c>
      <c r="H55" s="77">
        <f>SUM(H54:H54)</f>
        <v>0</v>
      </c>
      <c r="I55" s="77">
        <f>SUM(I54:I54)</f>
        <v>0</v>
      </c>
      <c r="J55" s="77">
        <f>SUM(J54:J54)</f>
        <v>0</v>
      </c>
      <c r="K55" s="77">
        <f>SUM(K54:K54)</f>
        <v>0</v>
      </c>
      <c r="L55" s="77">
        <f>SUM(L54:L54)</f>
        <v>0</v>
      </c>
      <c r="M55" s="77">
        <f>SUM(M54:M54)</f>
        <v>0</v>
      </c>
      <c r="N55" s="77">
        <f>SUM(N54:N54)</f>
        <v>0</v>
      </c>
      <c r="O55" s="77">
        <f>SUM(O54:O54)</f>
        <v>0</v>
      </c>
      <c r="P55" s="77">
        <f>SUM(P54:P54)</f>
        <v>0</v>
      </c>
      <c r="Q55" s="77">
        <f>SUM(Q54:Q54)</f>
        <v>0</v>
      </c>
      <c r="R55" s="77">
        <f>SUM(R54:R54)</f>
        <v>0</v>
      </c>
      <c r="S55" s="77">
        <f>SUM(S54:S54)</f>
        <v>0</v>
      </c>
      <c r="T55" s="77">
        <f>SUM(T54:T54)</f>
        <v>0</v>
      </c>
      <c r="U55" s="77">
        <f>SUM(U54:U54)</f>
        <v>0</v>
      </c>
      <c r="V55" s="77">
        <f>SUM(V54:V54)</f>
        <v>0</v>
      </c>
      <c r="W55" s="77">
        <f>SUM(W54:W54)</f>
        <v>0</v>
      </c>
      <c r="X55" s="77">
        <f>SUM(X54:X54)</f>
        <v>0</v>
      </c>
      <c r="Y55" s="61"/>
      <c r="Z55" s="61"/>
      <c r="AA55" s="61"/>
      <c r="AB55" s="50"/>
      <c r="AC55" s="50"/>
    </row>
    <row r="56" spans="1:29" s="51" customFormat="1" ht="14.25">
      <c r="A56" s="64" t="s">
        <v>100</v>
      </c>
      <c r="B56" s="56" t="s">
        <v>77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61"/>
      <c r="Z56" s="61"/>
      <c r="AA56" s="61"/>
      <c r="AB56" s="50"/>
      <c r="AC56" s="50"/>
    </row>
    <row r="57" spans="1:29" s="89" customFormat="1" ht="36">
      <c r="A57" s="82" t="s">
        <v>101</v>
      </c>
      <c r="B57" s="83" t="s">
        <v>102</v>
      </c>
      <c r="C57" s="84" t="s">
        <v>103</v>
      </c>
      <c r="D57" s="68">
        <v>94.951</v>
      </c>
      <c r="E57" s="85">
        <f aca="true" t="shared" si="1" ref="E57:E67">D57</f>
        <v>94.951</v>
      </c>
      <c r="F57" s="58"/>
      <c r="G57" s="59"/>
      <c r="H57" s="59"/>
      <c r="I57" s="59"/>
      <c r="J57" s="59"/>
      <c r="K57" s="59"/>
      <c r="L57" s="56"/>
      <c r="M57" s="56"/>
      <c r="N57" s="86"/>
      <c r="O57" s="71">
        <f aca="true" t="shared" si="2" ref="O57:O67">D57</f>
        <v>94.951</v>
      </c>
      <c r="P57" s="86"/>
      <c r="Q57" s="73"/>
      <c r="R57" s="73"/>
      <c r="S57" s="73">
        <f aca="true" t="shared" si="3" ref="S57:S58">O57</f>
        <v>94.951</v>
      </c>
      <c r="T57" s="57"/>
      <c r="U57" s="57"/>
      <c r="V57" s="57"/>
      <c r="W57" s="57"/>
      <c r="X57" s="73">
        <v>0</v>
      </c>
      <c r="Y57" s="87"/>
      <c r="Z57" s="87"/>
      <c r="AA57" s="87"/>
      <c r="AB57" s="88"/>
      <c r="AC57" s="88"/>
    </row>
    <row r="58" spans="1:29" s="89" customFormat="1" ht="46.5">
      <c r="A58" s="82" t="s">
        <v>104</v>
      </c>
      <c r="B58" s="83" t="s">
        <v>105</v>
      </c>
      <c r="C58" s="90" t="s">
        <v>106</v>
      </c>
      <c r="D58" s="68">
        <v>138.8</v>
      </c>
      <c r="E58" s="85">
        <f t="shared" si="1"/>
        <v>138.8</v>
      </c>
      <c r="F58" s="58"/>
      <c r="G58" s="59"/>
      <c r="H58" s="59"/>
      <c r="I58" s="59"/>
      <c r="J58" s="59"/>
      <c r="K58" s="59"/>
      <c r="L58" s="56"/>
      <c r="M58" s="56"/>
      <c r="N58" s="86"/>
      <c r="O58" s="71">
        <f t="shared" si="2"/>
        <v>138.8</v>
      </c>
      <c r="P58" s="86"/>
      <c r="Q58" s="73"/>
      <c r="R58" s="73"/>
      <c r="S58" s="73">
        <f t="shared" si="3"/>
        <v>138.8</v>
      </c>
      <c r="T58" s="57"/>
      <c r="U58" s="57"/>
      <c r="V58" s="57"/>
      <c r="W58" s="57"/>
      <c r="X58" s="73">
        <v>0</v>
      </c>
      <c r="Y58" s="87"/>
      <c r="Z58" s="87"/>
      <c r="AA58" s="87"/>
      <c r="AB58" s="88"/>
      <c r="AC58" s="88"/>
    </row>
    <row r="59" spans="1:29" s="89" customFormat="1" ht="24.75">
      <c r="A59" s="82" t="s">
        <v>107</v>
      </c>
      <c r="B59" s="83" t="s">
        <v>108</v>
      </c>
      <c r="C59" s="84" t="s">
        <v>109</v>
      </c>
      <c r="D59" s="68">
        <v>135</v>
      </c>
      <c r="E59" s="85">
        <f t="shared" si="1"/>
        <v>135</v>
      </c>
      <c r="F59" s="58"/>
      <c r="G59" s="59"/>
      <c r="H59" s="59"/>
      <c r="I59" s="59"/>
      <c r="J59" s="59"/>
      <c r="K59" s="59"/>
      <c r="L59" s="56"/>
      <c r="M59" s="56"/>
      <c r="N59" s="86"/>
      <c r="O59" s="71">
        <f t="shared" si="2"/>
        <v>135</v>
      </c>
      <c r="P59" s="86">
        <f>O59</f>
        <v>135</v>
      </c>
      <c r="Q59" s="73"/>
      <c r="R59" s="73"/>
      <c r="S59" s="73"/>
      <c r="T59" s="57"/>
      <c r="U59" s="57"/>
      <c r="V59" s="57"/>
      <c r="W59" s="57"/>
      <c r="X59" s="73">
        <v>0</v>
      </c>
      <c r="Y59" s="87"/>
      <c r="Z59" s="87"/>
      <c r="AA59" s="87"/>
      <c r="AB59" s="88"/>
      <c r="AC59" s="88"/>
    </row>
    <row r="60" spans="1:29" s="89" customFormat="1" ht="34.5">
      <c r="A60" s="82" t="s">
        <v>110</v>
      </c>
      <c r="B60" s="91" t="s">
        <v>111</v>
      </c>
      <c r="C60" s="84" t="s">
        <v>112</v>
      </c>
      <c r="D60" s="68">
        <v>343.282</v>
      </c>
      <c r="E60" s="85">
        <f t="shared" si="1"/>
        <v>343.282</v>
      </c>
      <c r="F60" s="58"/>
      <c r="G60" s="59"/>
      <c r="H60" s="59"/>
      <c r="I60" s="59"/>
      <c r="J60" s="59"/>
      <c r="K60" s="59"/>
      <c r="L60" s="56"/>
      <c r="M60" s="56"/>
      <c r="N60" s="86"/>
      <c r="O60" s="71">
        <f t="shared" si="2"/>
        <v>343.282</v>
      </c>
      <c r="P60" s="86">
        <v>205.11</v>
      </c>
      <c r="Q60" s="73"/>
      <c r="R60" s="73"/>
      <c r="S60" s="73">
        <f>O60-P60</f>
        <v>138.17199999999997</v>
      </c>
      <c r="T60" s="57"/>
      <c r="U60" s="57"/>
      <c r="V60" s="57"/>
      <c r="W60" s="57"/>
      <c r="X60" s="73">
        <v>0</v>
      </c>
      <c r="Y60" s="87"/>
      <c r="Z60" s="87"/>
      <c r="AA60" s="87"/>
      <c r="AB60" s="88"/>
      <c r="AC60" s="88"/>
    </row>
    <row r="61" spans="1:29" s="89" customFormat="1" ht="47.25">
      <c r="A61" s="82" t="s">
        <v>113</v>
      </c>
      <c r="B61" s="83" t="s">
        <v>114</v>
      </c>
      <c r="C61" s="84" t="s">
        <v>115</v>
      </c>
      <c r="D61" s="68">
        <v>433.333</v>
      </c>
      <c r="E61" s="85">
        <f t="shared" si="1"/>
        <v>433.333</v>
      </c>
      <c r="F61" s="58"/>
      <c r="G61" s="59"/>
      <c r="H61" s="59"/>
      <c r="I61" s="59"/>
      <c r="J61" s="59"/>
      <c r="K61" s="59"/>
      <c r="L61" s="56"/>
      <c r="M61" s="56"/>
      <c r="N61" s="86"/>
      <c r="O61" s="71">
        <f t="shared" si="2"/>
        <v>433.333</v>
      </c>
      <c r="P61" s="86"/>
      <c r="Q61" s="73">
        <v>130</v>
      </c>
      <c r="R61" s="73">
        <v>120</v>
      </c>
      <c r="S61" s="73">
        <f>O61-P61-Q61-R61</f>
        <v>183.33300000000003</v>
      </c>
      <c r="T61" s="57"/>
      <c r="U61" s="57"/>
      <c r="V61" s="57"/>
      <c r="W61" s="57"/>
      <c r="X61" s="73">
        <v>0</v>
      </c>
      <c r="Y61" s="87"/>
      <c r="Z61" s="87"/>
      <c r="AA61" s="87"/>
      <c r="AB61" s="88"/>
      <c r="AC61" s="88"/>
    </row>
    <row r="62" spans="1:29" s="89" customFormat="1" ht="58.5">
      <c r="A62" s="82" t="s">
        <v>116</v>
      </c>
      <c r="B62" s="83" t="s">
        <v>117</v>
      </c>
      <c r="C62" s="84" t="s">
        <v>118</v>
      </c>
      <c r="D62" s="68">
        <v>224.162</v>
      </c>
      <c r="E62" s="85">
        <f t="shared" si="1"/>
        <v>224.162</v>
      </c>
      <c r="F62" s="58"/>
      <c r="G62" s="59"/>
      <c r="H62" s="59"/>
      <c r="I62" s="59"/>
      <c r="J62" s="59"/>
      <c r="K62" s="59"/>
      <c r="L62" s="56"/>
      <c r="M62" s="56"/>
      <c r="N62" s="86"/>
      <c r="O62" s="71">
        <f t="shared" si="2"/>
        <v>224.162</v>
      </c>
      <c r="P62" s="86"/>
      <c r="Q62" s="73"/>
      <c r="R62" s="73"/>
      <c r="S62" s="73">
        <f aca="true" t="shared" si="4" ref="S62:S64">O62</f>
        <v>224.162</v>
      </c>
      <c r="T62" s="57"/>
      <c r="U62" s="57"/>
      <c r="V62" s="57"/>
      <c r="W62" s="57"/>
      <c r="X62" s="73">
        <v>0</v>
      </c>
      <c r="Y62" s="87"/>
      <c r="Z62" s="87"/>
      <c r="AA62" s="87"/>
      <c r="AB62" s="88"/>
      <c r="AC62" s="88"/>
    </row>
    <row r="63" spans="1:29" s="89" customFormat="1" ht="57.75">
      <c r="A63" s="82" t="s">
        <v>119</v>
      </c>
      <c r="B63" s="83" t="s">
        <v>120</v>
      </c>
      <c r="C63" s="84" t="s">
        <v>121</v>
      </c>
      <c r="D63" s="68">
        <v>300</v>
      </c>
      <c r="E63" s="85">
        <f t="shared" si="1"/>
        <v>300</v>
      </c>
      <c r="F63" s="58"/>
      <c r="G63" s="59"/>
      <c r="H63" s="59"/>
      <c r="I63" s="59"/>
      <c r="J63" s="59"/>
      <c r="K63" s="59"/>
      <c r="L63" s="56"/>
      <c r="M63" s="56"/>
      <c r="N63" s="86"/>
      <c r="O63" s="71">
        <f t="shared" si="2"/>
        <v>300</v>
      </c>
      <c r="P63" s="86"/>
      <c r="Q63" s="73"/>
      <c r="R63" s="73"/>
      <c r="S63" s="73">
        <f t="shared" si="4"/>
        <v>300</v>
      </c>
      <c r="T63" s="57">
        <v>6</v>
      </c>
      <c r="U63" s="57"/>
      <c r="V63" s="57"/>
      <c r="W63" s="57">
        <v>600.39</v>
      </c>
      <c r="X63" s="73">
        <f aca="true" t="shared" si="5" ref="X63:X64">W63</f>
        <v>600.39</v>
      </c>
      <c r="Y63" s="87"/>
      <c r="Z63" s="87"/>
      <c r="AA63" s="87"/>
      <c r="AB63" s="88"/>
      <c r="AC63" s="88"/>
    </row>
    <row r="64" spans="1:29" s="89" customFormat="1" ht="46.5">
      <c r="A64" s="82" t="s">
        <v>122</v>
      </c>
      <c r="B64" s="83" t="s">
        <v>123</v>
      </c>
      <c r="C64" s="84" t="s">
        <v>121</v>
      </c>
      <c r="D64" s="68">
        <v>300</v>
      </c>
      <c r="E64" s="85">
        <f t="shared" si="1"/>
        <v>300</v>
      </c>
      <c r="F64" s="58"/>
      <c r="G64" s="59"/>
      <c r="H64" s="59"/>
      <c r="I64" s="59"/>
      <c r="J64" s="59"/>
      <c r="K64" s="59"/>
      <c r="L64" s="56"/>
      <c r="M64" s="56"/>
      <c r="N64" s="86"/>
      <c r="O64" s="71">
        <f t="shared" si="2"/>
        <v>300</v>
      </c>
      <c r="P64" s="86"/>
      <c r="Q64" s="73"/>
      <c r="R64" s="73"/>
      <c r="S64" s="73">
        <f t="shared" si="4"/>
        <v>300</v>
      </c>
      <c r="T64" s="57">
        <v>6</v>
      </c>
      <c r="U64" s="57"/>
      <c r="V64" s="57"/>
      <c r="W64" s="57">
        <v>591.83</v>
      </c>
      <c r="X64" s="73">
        <f t="shared" si="5"/>
        <v>591.83</v>
      </c>
      <c r="Y64" s="87"/>
      <c r="Z64" s="87"/>
      <c r="AA64" s="87"/>
      <c r="AB64" s="88"/>
      <c r="AC64" s="88"/>
    </row>
    <row r="65" spans="1:29" s="89" customFormat="1" ht="57">
      <c r="A65" s="82" t="s">
        <v>124</v>
      </c>
      <c r="B65" s="83" t="s">
        <v>125</v>
      </c>
      <c r="C65" s="84" t="s">
        <v>115</v>
      </c>
      <c r="D65" s="68">
        <v>6.6157900000000005</v>
      </c>
      <c r="E65" s="85">
        <f t="shared" si="1"/>
        <v>6.6157900000000005</v>
      </c>
      <c r="F65" s="58"/>
      <c r="G65" s="59"/>
      <c r="H65" s="59"/>
      <c r="I65" s="59"/>
      <c r="J65" s="59"/>
      <c r="K65" s="59"/>
      <c r="L65" s="56"/>
      <c r="M65" s="56"/>
      <c r="N65" s="86"/>
      <c r="O65" s="71">
        <f t="shared" si="2"/>
        <v>6.6157900000000005</v>
      </c>
      <c r="P65" s="86"/>
      <c r="Q65" s="73">
        <v>6.62</v>
      </c>
      <c r="R65" s="73"/>
      <c r="S65" s="73"/>
      <c r="T65" s="57"/>
      <c r="U65" s="57"/>
      <c r="V65" s="57"/>
      <c r="W65" s="57"/>
      <c r="X65" s="73">
        <v>0</v>
      </c>
      <c r="Y65" s="87"/>
      <c r="Z65" s="87"/>
      <c r="AA65" s="87"/>
      <c r="AB65" s="88"/>
      <c r="AC65" s="88"/>
    </row>
    <row r="66" spans="1:29" s="89" customFormat="1" ht="35.25">
      <c r="A66" s="82" t="s">
        <v>126</v>
      </c>
      <c r="B66" s="83" t="s">
        <v>127</v>
      </c>
      <c r="C66" s="84" t="s">
        <v>115</v>
      </c>
      <c r="D66" s="68">
        <f>3.56632+1.78316</f>
        <v>5.34948</v>
      </c>
      <c r="E66" s="85">
        <f t="shared" si="1"/>
        <v>5.34948</v>
      </c>
      <c r="F66" s="58"/>
      <c r="G66" s="59"/>
      <c r="H66" s="59"/>
      <c r="I66" s="59"/>
      <c r="J66" s="59"/>
      <c r="K66" s="59"/>
      <c r="L66" s="56"/>
      <c r="M66" s="56"/>
      <c r="N66" s="86"/>
      <c r="O66" s="71">
        <f t="shared" si="2"/>
        <v>5.34948</v>
      </c>
      <c r="P66" s="86"/>
      <c r="Q66" s="73"/>
      <c r="R66" s="73">
        <v>3.57</v>
      </c>
      <c r="S66" s="73">
        <f aca="true" t="shared" si="6" ref="S66:S67">O66-R66</f>
        <v>1.77948</v>
      </c>
      <c r="T66" s="57"/>
      <c r="U66" s="57"/>
      <c r="V66" s="57"/>
      <c r="W66" s="57"/>
      <c r="X66" s="73">
        <v>0</v>
      </c>
      <c r="Y66" s="87"/>
      <c r="Z66" s="87"/>
      <c r="AA66" s="87"/>
      <c r="AB66" s="88"/>
      <c r="AC66" s="88"/>
    </row>
    <row r="67" spans="1:29" s="89" customFormat="1" ht="46.5">
      <c r="A67" s="82" t="s">
        <v>128</v>
      </c>
      <c r="B67" s="83" t="s">
        <v>129</v>
      </c>
      <c r="C67" s="84" t="s">
        <v>115</v>
      </c>
      <c r="D67" s="68">
        <v>57.9</v>
      </c>
      <c r="E67" s="85">
        <f t="shared" si="1"/>
        <v>57.9</v>
      </c>
      <c r="F67" s="58"/>
      <c r="G67" s="59"/>
      <c r="H67" s="59"/>
      <c r="I67" s="59"/>
      <c r="J67" s="59"/>
      <c r="K67" s="59"/>
      <c r="L67" s="56"/>
      <c r="M67" s="56"/>
      <c r="N67" s="86"/>
      <c r="O67" s="71">
        <f t="shared" si="2"/>
        <v>57.9</v>
      </c>
      <c r="P67" s="86"/>
      <c r="Q67" s="73"/>
      <c r="R67" s="73">
        <v>14.08</v>
      </c>
      <c r="S67" s="73">
        <f t="shared" si="6"/>
        <v>43.82</v>
      </c>
      <c r="T67" s="57"/>
      <c r="U67" s="57"/>
      <c r="V67" s="57"/>
      <c r="W67" s="57"/>
      <c r="X67" s="73">
        <v>0</v>
      </c>
      <c r="Y67" s="87"/>
      <c r="Z67" s="87"/>
      <c r="AA67" s="87"/>
      <c r="AB67" s="88"/>
      <c r="AC67" s="88"/>
    </row>
    <row r="68" spans="1:29" s="51" customFormat="1" ht="14.25">
      <c r="A68" s="48" t="s">
        <v>130</v>
      </c>
      <c r="B68" s="48"/>
      <c r="C68" s="48"/>
      <c r="D68" s="77">
        <f>SUM(D57:D67)</f>
        <v>2039.3932700000003</v>
      </c>
      <c r="E68" s="77">
        <f>SUM(E57:E67)</f>
        <v>2039.3932700000003</v>
      </c>
      <c r="F68" s="92">
        <f>SUM(F57:F67)</f>
        <v>0</v>
      </c>
      <c r="G68" s="77">
        <f>SUM(G57:G67)</f>
        <v>0</v>
      </c>
      <c r="H68" s="77">
        <f>SUM(H57:H67)</f>
        <v>0</v>
      </c>
      <c r="I68" s="77">
        <f>SUM(I57:I67)</f>
        <v>0</v>
      </c>
      <c r="J68" s="77">
        <f>SUM(J57:J67)</f>
        <v>0</v>
      </c>
      <c r="K68" s="77">
        <f>SUM(K57:K67)</f>
        <v>0</v>
      </c>
      <c r="L68" s="77">
        <f>SUM(L57:L67)</f>
        <v>0</v>
      </c>
      <c r="M68" s="77">
        <f>SUM(M57:M67)</f>
        <v>0</v>
      </c>
      <c r="N68" s="77">
        <f>SUM(N57:N67)</f>
        <v>0</v>
      </c>
      <c r="O68" s="77">
        <f>SUM(O57:O67)</f>
        <v>2039.3932700000003</v>
      </c>
      <c r="P68" s="77">
        <f>SUM(P57:P67)</f>
        <v>340.11</v>
      </c>
      <c r="Q68" s="77">
        <f>SUM(Q57:Q67)</f>
        <v>136.62</v>
      </c>
      <c r="R68" s="77">
        <f>SUM(R57:R67)</f>
        <v>137.65</v>
      </c>
      <c r="S68" s="77">
        <f>SUM(S57:S67)</f>
        <v>1425.01748</v>
      </c>
      <c r="T68" s="93">
        <f>SUM(T57:T67)</f>
        <v>12</v>
      </c>
      <c r="U68" s="77"/>
      <c r="V68" s="94">
        <f>SUM(V57:V67)</f>
        <v>0</v>
      </c>
      <c r="W68" s="77">
        <f>SUM(W57:W67)</f>
        <v>1192.22</v>
      </c>
      <c r="X68" s="77">
        <f>SUM(X57:X67)</f>
        <v>1192.22</v>
      </c>
      <c r="Y68" s="61"/>
      <c r="Z68" s="61"/>
      <c r="AA68" s="61"/>
      <c r="AB68" s="50"/>
      <c r="AC68" s="50"/>
    </row>
    <row r="69" spans="1:29" s="51" customFormat="1" ht="14.25">
      <c r="A69" s="48" t="s">
        <v>131</v>
      </c>
      <c r="B69" s="48"/>
      <c r="C69" s="48"/>
      <c r="D69" s="95">
        <f>D68+D55+D53+D51+D49+D47+D45+D42</f>
        <v>2101.5932700000003</v>
      </c>
      <c r="E69" s="95">
        <f>E68+E55+E53+E51+E49+E47+E45+E42</f>
        <v>2101.5932700000003</v>
      </c>
      <c r="F69" s="96">
        <f>F68+F55+F53+F51+F49+F47+F45+F42</f>
        <v>0</v>
      </c>
      <c r="G69" s="97">
        <f>G68+G55+G53+G51+G49+G47+G45+G42</f>
        <v>0</v>
      </c>
      <c r="H69" s="97">
        <f>H68+H55+H53+H51+H49+H47+H45+H42</f>
        <v>0</v>
      </c>
      <c r="I69" s="97">
        <f>I68+I55+I53+I51+I49+I47+I45+I42</f>
        <v>0</v>
      </c>
      <c r="J69" s="97">
        <f>J68+J55+J53+J51+J49+J47+J45+J42</f>
        <v>0</v>
      </c>
      <c r="K69" s="97">
        <f>K68+K55+K53+K51+K49+K47+K45+K42</f>
        <v>0</v>
      </c>
      <c r="L69" s="97">
        <f>L68+L55+L53+L51+L49+L47+L45+L42</f>
        <v>0</v>
      </c>
      <c r="M69" s="97">
        <f>M68+M55+M53+M51+M49+M47+M45+M42</f>
        <v>0</v>
      </c>
      <c r="N69" s="95">
        <f>N68+N55+N53+N51+N49+N47+N45+N42</f>
        <v>0</v>
      </c>
      <c r="O69" s="95">
        <f>O68+O55+O53+O51+O49+O47+O45+O42</f>
        <v>2101.5932700000003</v>
      </c>
      <c r="P69" s="95">
        <f>P68+P55+P53+P51+P49+P47+P45+P42</f>
        <v>340.11</v>
      </c>
      <c r="Q69" s="95">
        <f>Q68+Q55+Q53+Q51+Q49+Q47+Q45+Q42</f>
        <v>198.82</v>
      </c>
      <c r="R69" s="95">
        <f>R68+R55+R53+R51+R49+R47+R45+R42</f>
        <v>137.65</v>
      </c>
      <c r="S69" s="95">
        <f>S68+S55+S53+S51+S49+S47+S45+S42</f>
        <v>1425.01748</v>
      </c>
      <c r="T69" s="97">
        <f>T68+T55+T53+T51+T49+T47+T45+T42</f>
        <v>12</v>
      </c>
      <c r="U69" s="97"/>
      <c r="V69" s="97">
        <f>V68+V55+V53+V51+V49+V47+V45+V42</f>
        <v>0</v>
      </c>
      <c r="W69" s="97">
        <f>W68+W55+W53+W51+W49+W47+W45+W42</f>
        <v>1192.22</v>
      </c>
      <c r="X69" s="97">
        <f>X68+X55+X53+X51+X49+X47+X45+X42</f>
        <v>1192.22</v>
      </c>
      <c r="Y69" s="61"/>
      <c r="Z69" s="61"/>
      <c r="AA69" s="61"/>
      <c r="AB69" s="50"/>
      <c r="AC69" s="50"/>
    </row>
    <row r="70" spans="1:29" s="51" customFormat="1" ht="14.25">
      <c r="A70" s="48" t="s">
        <v>132</v>
      </c>
      <c r="B70" s="48"/>
      <c r="C70" s="48"/>
      <c r="D70" s="98">
        <f>D69+D39</f>
        <v>6771.73652</v>
      </c>
      <c r="E70" s="98">
        <f>E69+E39</f>
        <v>4769.596520000001</v>
      </c>
      <c r="F70" s="98">
        <f>F69+F39</f>
        <v>2002.14</v>
      </c>
      <c r="G70" s="98">
        <f>G69+G39</f>
        <v>0</v>
      </c>
      <c r="H70" s="98">
        <f>H69+H39</f>
        <v>0</v>
      </c>
      <c r="I70" s="98">
        <f>I69+I39</f>
        <v>0</v>
      </c>
      <c r="J70" s="98">
        <f>J69+J39</f>
        <v>0</v>
      </c>
      <c r="K70" s="98">
        <f>K69+K39</f>
        <v>0</v>
      </c>
      <c r="L70" s="98">
        <f>L69+L39</f>
        <v>0</v>
      </c>
      <c r="M70" s="98">
        <f>M69+M39</f>
        <v>0</v>
      </c>
      <c r="N70" s="98">
        <f>N69+N39</f>
        <v>0</v>
      </c>
      <c r="O70" s="98">
        <f>O69+O39</f>
        <v>6771.73652</v>
      </c>
      <c r="P70" s="98">
        <f>P69+P39</f>
        <v>340.11</v>
      </c>
      <c r="Q70" s="98">
        <f>Q69+Q39</f>
        <v>2082.22025</v>
      </c>
      <c r="R70" s="98">
        <f>R69+R39</f>
        <v>1837.65</v>
      </c>
      <c r="S70" s="98">
        <f>S69+S39</f>
        <v>2511.76048</v>
      </c>
      <c r="T70" s="99">
        <f>T69+T39</f>
        <v>12</v>
      </c>
      <c r="U70" s="99"/>
      <c r="V70" s="99">
        <f>V69+V39</f>
        <v>0</v>
      </c>
      <c r="W70" s="99">
        <f>W69+W39</f>
        <v>1192.22</v>
      </c>
      <c r="X70" s="100">
        <f>X69+X39</f>
        <v>1192.22</v>
      </c>
      <c r="Y70" s="61"/>
      <c r="Z70" s="61"/>
      <c r="AA70" s="61"/>
      <c r="AB70" s="50"/>
      <c r="AC70" s="50"/>
    </row>
    <row r="71" spans="1:29" s="51" customFormat="1" ht="14.25">
      <c r="A71" s="101" t="s">
        <v>133</v>
      </c>
      <c r="B71" s="102"/>
      <c r="C71" s="48" t="s">
        <v>134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61"/>
      <c r="Z71" s="61"/>
      <c r="AA71" s="61"/>
      <c r="AB71" s="50"/>
      <c r="AC71" s="50"/>
    </row>
    <row r="72" spans="1:29" s="51" customFormat="1" ht="14.25">
      <c r="A72" s="52" t="s">
        <v>135</v>
      </c>
      <c r="B72" s="53"/>
      <c r="C72" s="48" t="s">
        <v>136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4"/>
      <c r="Z72" s="44"/>
      <c r="AA72" s="44"/>
      <c r="AB72" s="50"/>
      <c r="AC72" s="50"/>
    </row>
    <row r="73" spans="1:29" s="51" customFormat="1" ht="14.25" customHeight="1">
      <c r="A73" s="52" t="s">
        <v>137</v>
      </c>
      <c r="B73" s="53"/>
      <c r="C73" s="55" t="s">
        <v>138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44"/>
      <c r="Z73" s="44"/>
      <c r="AA73" s="44"/>
      <c r="AB73" s="50"/>
      <c r="AC73" s="50"/>
    </row>
    <row r="74" spans="1:29" s="51" customFormat="1" ht="14.25">
      <c r="A74" s="52"/>
      <c r="B74" s="53"/>
      <c r="C74" s="48"/>
      <c r="D74" s="57"/>
      <c r="E74" s="56" t="s">
        <v>52</v>
      </c>
      <c r="F74" s="58" t="s">
        <v>53</v>
      </c>
      <c r="G74" s="59" t="s">
        <v>53</v>
      </c>
      <c r="H74" s="59" t="s">
        <v>53</v>
      </c>
      <c r="I74" s="59" t="s">
        <v>53</v>
      </c>
      <c r="J74" s="59" t="s">
        <v>53</v>
      </c>
      <c r="K74" s="59" t="s">
        <v>52</v>
      </c>
      <c r="L74" s="56" t="s">
        <v>52</v>
      </c>
      <c r="M74" s="56" t="s">
        <v>52</v>
      </c>
      <c r="N74" s="59"/>
      <c r="O74" s="48"/>
      <c r="P74" s="75"/>
      <c r="Q74" s="48"/>
      <c r="R74" s="48"/>
      <c r="S74" s="48"/>
      <c r="T74" s="48"/>
      <c r="U74" s="48"/>
      <c r="V74" s="48"/>
      <c r="W74" s="48"/>
      <c r="X74" s="48"/>
      <c r="Y74" s="49"/>
      <c r="Z74" s="49"/>
      <c r="AA74" s="49"/>
      <c r="AB74" s="50"/>
      <c r="AC74" s="50"/>
    </row>
    <row r="75" spans="1:29" s="51" customFormat="1" ht="14.25">
      <c r="A75" s="102" t="s">
        <v>139</v>
      </c>
      <c r="B75" s="102"/>
      <c r="C75" s="102"/>
      <c r="D75" s="48"/>
      <c r="E75" s="48"/>
      <c r="F75" s="58"/>
      <c r="G75" s="59"/>
      <c r="H75" s="59"/>
      <c r="I75" s="59"/>
      <c r="J75" s="59"/>
      <c r="K75" s="59"/>
      <c r="L75" s="59"/>
      <c r="M75" s="59"/>
      <c r="N75" s="59"/>
      <c r="O75" s="48"/>
      <c r="P75" s="75"/>
      <c r="Q75" s="48"/>
      <c r="R75" s="48"/>
      <c r="S75" s="48"/>
      <c r="T75" s="48"/>
      <c r="U75" s="48"/>
      <c r="V75" s="48"/>
      <c r="W75" s="56"/>
      <c r="X75" s="56"/>
      <c r="Y75" s="61"/>
      <c r="Z75" s="61"/>
      <c r="AA75" s="61"/>
      <c r="AB75" s="50"/>
      <c r="AC75" s="50"/>
    </row>
    <row r="76" spans="1:29" s="51" customFormat="1" ht="14.25" customHeight="1">
      <c r="A76" s="52" t="s">
        <v>140</v>
      </c>
      <c r="B76" s="55" t="s">
        <v>56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44"/>
      <c r="Z76" s="44"/>
      <c r="AA76" s="44"/>
      <c r="AB76" s="50"/>
      <c r="AC76" s="50"/>
    </row>
    <row r="77" spans="1:29" s="51" customFormat="1" ht="14.25">
      <c r="A77" s="52"/>
      <c r="B77" s="53"/>
      <c r="C77" s="56"/>
      <c r="D77" s="56"/>
      <c r="E77" s="56" t="s">
        <v>52</v>
      </c>
      <c r="F77" s="58" t="s">
        <v>53</v>
      </c>
      <c r="G77" s="59" t="s">
        <v>53</v>
      </c>
      <c r="H77" s="59" t="s">
        <v>53</v>
      </c>
      <c r="I77" s="59" t="s">
        <v>53</v>
      </c>
      <c r="J77" s="59" t="s">
        <v>53</v>
      </c>
      <c r="K77" s="59" t="s">
        <v>52</v>
      </c>
      <c r="L77" s="56" t="s">
        <v>52</v>
      </c>
      <c r="M77" s="56" t="s">
        <v>52</v>
      </c>
      <c r="N77" s="60"/>
      <c r="O77" s="56"/>
      <c r="P77" s="60"/>
      <c r="Q77" s="56"/>
      <c r="R77" s="56"/>
      <c r="S77" s="56"/>
      <c r="T77" s="76"/>
      <c r="U77" s="76"/>
      <c r="V77" s="76"/>
      <c r="W77" s="56"/>
      <c r="X77" s="56"/>
      <c r="Y77" s="44"/>
      <c r="Z77" s="44"/>
      <c r="AA77" s="44"/>
      <c r="AB77" s="50"/>
      <c r="AC77" s="50"/>
    </row>
    <row r="78" spans="1:29" s="51" customFormat="1" ht="14.25">
      <c r="A78" s="48" t="s">
        <v>141</v>
      </c>
      <c r="B78" s="48"/>
      <c r="C78" s="48"/>
      <c r="D78" s="60"/>
      <c r="E78" s="56"/>
      <c r="F78" s="62"/>
      <c r="G78" s="56"/>
      <c r="H78" s="56"/>
      <c r="I78" s="56"/>
      <c r="J78" s="56"/>
      <c r="K78" s="56"/>
      <c r="L78" s="56"/>
      <c r="M78" s="56"/>
      <c r="N78" s="60"/>
      <c r="O78" s="56"/>
      <c r="P78" s="60"/>
      <c r="Q78" s="56"/>
      <c r="R78" s="56"/>
      <c r="S78" s="56"/>
      <c r="T78" s="48"/>
      <c r="U78" s="48"/>
      <c r="V78" s="48"/>
      <c r="W78" s="48"/>
      <c r="X78" s="48"/>
      <c r="Y78" s="50"/>
      <c r="Z78" s="50"/>
      <c r="AA78" s="50"/>
      <c r="AB78" s="50"/>
      <c r="AC78" s="50"/>
    </row>
    <row r="79" spans="1:29" s="51" customFormat="1" ht="14.25">
      <c r="A79" s="103" t="s">
        <v>142</v>
      </c>
      <c r="B79" s="56" t="s">
        <v>72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0"/>
      <c r="Z79" s="50"/>
      <c r="AA79" s="50"/>
      <c r="AB79" s="50"/>
      <c r="AC79" s="50"/>
    </row>
    <row r="80" spans="1:29" s="51" customFormat="1" ht="14.25">
      <c r="A80" s="63"/>
      <c r="B80" s="64"/>
      <c r="C80" s="48"/>
      <c r="D80" s="48"/>
      <c r="E80" s="56" t="s">
        <v>52</v>
      </c>
      <c r="F80" s="58" t="s">
        <v>53</v>
      </c>
      <c r="G80" s="59" t="s">
        <v>53</v>
      </c>
      <c r="H80" s="59" t="s">
        <v>53</v>
      </c>
      <c r="I80" s="59" t="s">
        <v>53</v>
      </c>
      <c r="J80" s="59" t="s">
        <v>53</v>
      </c>
      <c r="K80" s="59" t="s">
        <v>52</v>
      </c>
      <c r="L80" s="56" t="s">
        <v>52</v>
      </c>
      <c r="M80" s="56" t="s">
        <v>52</v>
      </c>
      <c r="N80" s="75"/>
      <c r="O80" s="48"/>
      <c r="P80" s="75"/>
      <c r="Q80" s="48"/>
      <c r="R80" s="48"/>
      <c r="S80" s="48"/>
      <c r="T80" s="56"/>
      <c r="U80" s="56"/>
      <c r="V80" s="56"/>
      <c r="W80" s="48"/>
      <c r="X80" s="48"/>
      <c r="Y80" s="50"/>
      <c r="Z80" s="50"/>
      <c r="AA80" s="50"/>
      <c r="AB80" s="50"/>
      <c r="AC80" s="50"/>
    </row>
    <row r="81" spans="1:29" s="51" customFormat="1" ht="14.25">
      <c r="A81" s="48" t="s">
        <v>143</v>
      </c>
      <c r="B81" s="48"/>
      <c r="C81" s="48"/>
      <c r="D81" s="60"/>
      <c r="E81" s="56"/>
      <c r="F81" s="58"/>
      <c r="G81" s="59"/>
      <c r="H81" s="59"/>
      <c r="I81" s="59"/>
      <c r="J81" s="59"/>
      <c r="K81" s="59"/>
      <c r="L81" s="56"/>
      <c r="M81" s="56"/>
      <c r="N81" s="60"/>
      <c r="O81" s="56"/>
      <c r="P81" s="60"/>
      <c r="Q81" s="56"/>
      <c r="R81" s="56"/>
      <c r="S81" s="56"/>
      <c r="T81" s="48"/>
      <c r="U81" s="48"/>
      <c r="V81" s="48"/>
      <c r="W81" s="56"/>
      <c r="X81" s="56"/>
      <c r="Y81" s="50"/>
      <c r="Z81" s="50"/>
      <c r="AA81" s="50"/>
      <c r="AB81" s="50"/>
      <c r="AC81" s="50"/>
    </row>
    <row r="82" spans="1:29" s="51" customFormat="1" ht="14.25">
      <c r="A82" s="64" t="s">
        <v>144</v>
      </c>
      <c r="B82" s="56" t="s">
        <v>77</v>
      </c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0"/>
      <c r="Z82" s="50"/>
      <c r="AA82" s="50"/>
      <c r="AB82" s="50"/>
      <c r="AC82" s="50"/>
    </row>
    <row r="83" spans="1:29" s="51" customFormat="1" ht="14.25">
      <c r="A83" s="48" t="s">
        <v>145</v>
      </c>
      <c r="B83" s="48"/>
      <c r="C83" s="48"/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  <c r="K83" s="73">
        <v>0</v>
      </c>
      <c r="L83" s="73">
        <v>0</v>
      </c>
      <c r="M83" s="73">
        <v>0</v>
      </c>
      <c r="N83" s="73">
        <v>0</v>
      </c>
      <c r="O83" s="71">
        <v>0</v>
      </c>
      <c r="P83" s="73">
        <v>0</v>
      </c>
      <c r="Q83" s="73">
        <v>0</v>
      </c>
      <c r="R83" s="73">
        <v>0</v>
      </c>
      <c r="S83" s="73">
        <v>0</v>
      </c>
      <c r="T83" s="73">
        <v>0</v>
      </c>
      <c r="U83" s="73"/>
      <c r="V83" s="73">
        <v>0</v>
      </c>
      <c r="W83" s="73">
        <v>0</v>
      </c>
      <c r="X83" s="73">
        <v>0</v>
      </c>
      <c r="Y83" s="50"/>
      <c r="Z83" s="50"/>
      <c r="AA83" s="50"/>
      <c r="AB83" s="50"/>
      <c r="AC83" s="50"/>
    </row>
    <row r="84" spans="1:29" s="51" customFormat="1" ht="14.25">
      <c r="A84" s="48" t="s">
        <v>146</v>
      </c>
      <c r="B84" s="48"/>
      <c r="C84" s="48"/>
      <c r="D84" s="86">
        <f>D83+D81+D78+D75</f>
        <v>0</v>
      </c>
      <c r="E84" s="86">
        <f>E83+E81+E78+E75</f>
        <v>0</v>
      </c>
      <c r="F84" s="86">
        <f>F83+F81+F78+F75</f>
        <v>0</v>
      </c>
      <c r="G84" s="86">
        <f>G83+G81+G78+G75</f>
        <v>0</v>
      </c>
      <c r="H84" s="86">
        <f>H83+H81+H78+H75</f>
        <v>0</v>
      </c>
      <c r="I84" s="86">
        <f>I83+I81+I78+I75</f>
        <v>0</v>
      </c>
      <c r="J84" s="86">
        <f>J83+J81+J78+J75</f>
        <v>0</v>
      </c>
      <c r="K84" s="86">
        <f>K83+K81+K78+K75</f>
        <v>0</v>
      </c>
      <c r="L84" s="86">
        <f>L83+L81+L78+L75</f>
        <v>0</v>
      </c>
      <c r="M84" s="86">
        <f>M83+M81+M78+M75</f>
        <v>0</v>
      </c>
      <c r="N84" s="86">
        <f>N83+N81+N78+N75</f>
        <v>0</v>
      </c>
      <c r="O84" s="71">
        <f>O83+O81+O78+O75</f>
        <v>0</v>
      </c>
      <c r="P84" s="86">
        <f>P83+P81+P78+P75</f>
        <v>0</v>
      </c>
      <c r="Q84" s="86">
        <f>Q83+Q81+Q78+Q75</f>
        <v>0</v>
      </c>
      <c r="R84" s="86">
        <f>R83+R81+R78+R75</f>
        <v>0</v>
      </c>
      <c r="S84" s="86">
        <f>S83+S81+S78+S75</f>
        <v>0</v>
      </c>
      <c r="T84" s="86">
        <f>T83+T81+T78+T75</f>
        <v>0</v>
      </c>
      <c r="U84" s="86"/>
      <c r="V84" s="86">
        <f>V83+V81+V78+V75</f>
        <v>0</v>
      </c>
      <c r="W84" s="86">
        <f>W83+W81+W78+W75</f>
        <v>0</v>
      </c>
      <c r="X84" s="86">
        <f>X83+X81+X78+X75</f>
        <v>0</v>
      </c>
      <c r="Y84" s="50"/>
      <c r="Z84" s="50"/>
      <c r="AA84" s="50"/>
      <c r="AB84" s="50"/>
      <c r="AC84" s="50"/>
    </row>
    <row r="85" spans="1:29" s="51" customFormat="1" ht="14.25">
      <c r="A85" s="52" t="s">
        <v>147</v>
      </c>
      <c r="B85" s="56" t="s">
        <v>148</v>
      </c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0"/>
      <c r="Z85" s="50"/>
      <c r="AA85" s="50"/>
      <c r="AB85" s="50"/>
      <c r="AC85" s="50"/>
    </row>
    <row r="86" spans="1:29" s="51" customFormat="1" ht="14.25" customHeight="1">
      <c r="A86" s="52" t="s">
        <v>149</v>
      </c>
      <c r="B86" s="55" t="s">
        <v>138</v>
      </c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0"/>
      <c r="Z86" s="50"/>
      <c r="AA86" s="50"/>
      <c r="AB86" s="50"/>
      <c r="AC86" s="50"/>
    </row>
    <row r="87" spans="1:29" s="51" customFormat="1" ht="14.25">
      <c r="A87" s="52"/>
      <c r="B87" s="52"/>
      <c r="C87" s="52"/>
      <c r="D87" s="52"/>
      <c r="E87" s="59" t="s">
        <v>53</v>
      </c>
      <c r="F87" s="58" t="s">
        <v>53</v>
      </c>
      <c r="G87" s="59" t="s">
        <v>53</v>
      </c>
      <c r="H87" s="59" t="s">
        <v>53</v>
      </c>
      <c r="I87" s="59" t="s">
        <v>53</v>
      </c>
      <c r="J87" s="59" t="s">
        <v>53</v>
      </c>
      <c r="K87" s="59" t="s">
        <v>52</v>
      </c>
      <c r="L87" s="56" t="s">
        <v>52</v>
      </c>
      <c r="M87" s="56" t="s">
        <v>52</v>
      </c>
      <c r="N87" s="104"/>
      <c r="O87" s="55">
        <f>D87</f>
        <v>0</v>
      </c>
      <c r="P87" s="105">
        <f>O87</f>
        <v>0</v>
      </c>
      <c r="Q87" s="105"/>
      <c r="R87" s="105"/>
      <c r="S87" s="105"/>
      <c r="T87" s="105"/>
      <c r="U87" s="105"/>
      <c r="V87" s="105"/>
      <c r="W87" s="105"/>
      <c r="X87" s="104"/>
      <c r="Y87" s="50"/>
      <c r="Z87" s="50"/>
      <c r="AA87" s="50"/>
      <c r="AB87" s="50"/>
      <c r="AC87" s="50"/>
    </row>
    <row r="88" spans="1:29" s="51" customFormat="1" ht="14.25">
      <c r="A88" s="48" t="s">
        <v>150</v>
      </c>
      <c r="B88" s="48"/>
      <c r="C88" s="48"/>
      <c r="D88" s="75">
        <f>SUM(D87)</f>
        <v>0</v>
      </c>
      <c r="E88" s="75">
        <f>SUM(E87)</f>
        <v>0</v>
      </c>
      <c r="F88" s="106">
        <f>SUM(F87)</f>
        <v>0</v>
      </c>
      <c r="G88" s="75">
        <f>SUM(G87)</f>
        <v>0</v>
      </c>
      <c r="H88" s="75">
        <f>SUM(H87)</f>
        <v>0</v>
      </c>
      <c r="I88" s="75">
        <f>SUM(I87)</f>
        <v>0</v>
      </c>
      <c r="J88" s="75">
        <f>SUM(J87)</f>
        <v>0</v>
      </c>
      <c r="K88" s="75">
        <f>SUM(K87)</f>
        <v>0</v>
      </c>
      <c r="L88" s="75">
        <f>SUM(L87)</f>
        <v>0</v>
      </c>
      <c r="M88" s="75">
        <f>SUM(M87)</f>
        <v>0</v>
      </c>
      <c r="N88" s="75">
        <f>SUM(N87)</f>
        <v>0</v>
      </c>
      <c r="O88" s="48">
        <f>SUM(O87)</f>
        <v>0</v>
      </c>
      <c r="P88" s="75">
        <f>SUM(P87)</f>
        <v>0</v>
      </c>
      <c r="Q88" s="75">
        <f>SUM(Q87)</f>
        <v>0</v>
      </c>
      <c r="R88" s="75">
        <f>SUM(R87)</f>
        <v>0</v>
      </c>
      <c r="S88" s="75">
        <f>SUM(S87)</f>
        <v>0</v>
      </c>
      <c r="T88" s="75">
        <f>SUM(T87)</f>
        <v>0</v>
      </c>
      <c r="U88" s="75"/>
      <c r="V88" s="48">
        <f>SUM(V87)</f>
        <v>0</v>
      </c>
      <c r="W88" s="48">
        <f>SUM(W87)</f>
        <v>0</v>
      </c>
      <c r="X88" s="48">
        <f>SUM(X87)</f>
        <v>0</v>
      </c>
      <c r="Y88" s="50"/>
      <c r="Z88" s="50"/>
      <c r="AA88" s="50"/>
      <c r="AB88" s="50"/>
      <c r="AC88" s="50"/>
    </row>
    <row r="89" spans="1:29" s="51" customFormat="1" ht="14.25" customHeight="1">
      <c r="A89" s="63" t="s">
        <v>151</v>
      </c>
      <c r="B89" s="55" t="s">
        <v>56</v>
      </c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0"/>
      <c r="Z89" s="50"/>
      <c r="AA89" s="50"/>
      <c r="AB89" s="50"/>
      <c r="AC89" s="50"/>
    </row>
    <row r="90" spans="1:29" s="51" customFormat="1" ht="14.25">
      <c r="A90" s="52" t="s">
        <v>152</v>
      </c>
      <c r="B90" s="107"/>
      <c r="C90" s="107"/>
      <c r="D90" s="71"/>
      <c r="E90" s="108">
        <f>D90</f>
        <v>0</v>
      </c>
      <c r="F90" s="58" t="s">
        <v>53</v>
      </c>
      <c r="G90" s="108" t="s">
        <v>53</v>
      </c>
      <c r="H90" s="108" t="s">
        <v>53</v>
      </c>
      <c r="I90" s="108" t="s">
        <v>53</v>
      </c>
      <c r="J90" s="108" t="s">
        <v>53</v>
      </c>
      <c r="K90" s="108" t="s">
        <v>52</v>
      </c>
      <c r="L90" s="71" t="s">
        <v>52</v>
      </c>
      <c r="M90" s="71" t="s">
        <v>52</v>
      </c>
      <c r="N90" s="109"/>
      <c r="O90" s="71"/>
      <c r="P90" s="86"/>
      <c r="Q90" s="77"/>
      <c r="R90" s="77"/>
      <c r="S90" s="48"/>
      <c r="T90" s="56"/>
      <c r="U90" s="56"/>
      <c r="V90" s="56"/>
      <c r="W90" s="57"/>
      <c r="X90" s="57"/>
      <c r="Y90" s="50"/>
      <c r="Z90" s="50"/>
      <c r="AA90" s="50"/>
      <c r="AB90" s="50"/>
      <c r="AC90" s="50"/>
    </row>
    <row r="91" spans="1:37" s="51" customFormat="1" ht="14.25">
      <c r="A91" s="48" t="s">
        <v>153</v>
      </c>
      <c r="B91" s="48"/>
      <c r="C91" s="48"/>
      <c r="D91" s="110">
        <f>SUM(D90)</f>
        <v>0</v>
      </c>
      <c r="E91" s="110">
        <f>SUM(E90)</f>
        <v>0</v>
      </c>
      <c r="F91" s="111">
        <f>SUM(F90)</f>
        <v>0</v>
      </c>
      <c r="G91" s="110">
        <f>SUM(G90)</f>
        <v>0</v>
      </c>
      <c r="H91" s="110">
        <f>SUM(H90)</f>
        <v>0</v>
      </c>
      <c r="I91" s="110">
        <f>SUM(I90)</f>
        <v>0</v>
      </c>
      <c r="J91" s="110">
        <f>SUM(J90)</f>
        <v>0</v>
      </c>
      <c r="K91" s="110">
        <f>SUM(K90)</f>
        <v>0</v>
      </c>
      <c r="L91" s="110">
        <f>SUM(L90)</f>
        <v>0</v>
      </c>
      <c r="M91" s="110">
        <f>SUM(M90)</f>
        <v>0</v>
      </c>
      <c r="N91" s="110">
        <f>SUM(N90)</f>
        <v>0</v>
      </c>
      <c r="O91" s="77">
        <f>SUM(O90)</f>
        <v>0</v>
      </c>
      <c r="P91" s="110">
        <f>SUM(P90)</f>
        <v>0</v>
      </c>
      <c r="Q91" s="110">
        <f>SUM(Q90)</f>
        <v>0</v>
      </c>
      <c r="R91" s="110">
        <f>SUM(R90)</f>
        <v>0</v>
      </c>
      <c r="S91" s="110">
        <f>SUM(S90)</f>
        <v>0</v>
      </c>
      <c r="T91" s="112">
        <f>SUM(T90)</f>
        <v>0</v>
      </c>
      <c r="U91" s="112"/>
      <c r="V91" s="112">
        <f>SUM(V90)</f>
        <v>0</v>
      </c>
      <c r="W91" s="112">
        <f>SUM(W90)</f>
        <v>0</v>
      </c>
      <c r="X91" s="112">
        <f>SUM(X90)</f>
        <v>0</v>
      </c>
      <c r="Y91" s="113"/>
      <c r="Z91" s="113"/>
      <c r="AA91" s="113"/>
      <c r="AB91" s="113"/>
      <c r="AC91" s="113"/>
      <c r="AD91" s="114"/>
      <c r="AE91" s="114"/>
      <c r="AF91" s="114"/>
      <c r="AG91" s="114"/>
      <c r="AH91" s="114"/>
      <c r="AI91" s="114"/>
      <c r="AJ91" s="114"/>
      <c r="AK91" s="114"/>
    </row>
    <row r="92" spans="1:29" s="51" customFormat="1" ht="14.25">
      <c r="A92" s="52" t="s">
        <v>154</v>
      </c>
      <c r="B92" s="56" t="s">
        <v>93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0"/>
      <c r="Z92" s="50"/>
      <c r="AA92" s="50"/>
      <c r="AB92" s="50"/>
      <c r="AC92" s="50"/>
    </row>
    <row r="93" spans="1:29" s="51" customFormat="1" ht="14.25">
      <c r="A93" s="52"/>
      <c r="B93" s="53"/>
      <c r="C93" s="56"/>
      <c r="D93" s="56"/>
      <c r="E93" s="56" t="s">
        <v>52</v>
      </c>
      <c r="F93" s="58" t="s">
        <v>53</v>
      </c>
      <c r="G93" s="59" t="s">
        <v>53</v>
      </c>
      <c r="H93" s="59" t="s">
        <v>53</v>
      </c>
      <c r="I93" s="59" t="s">
        <v>53</v>
      </c>
      <c r="J93" s="59" t="s">
        <v>53</v>
      </c>
      <c r="K93" s="59" t="s">
        <v>52</v>
      </c>
      <c r="L93" s="56" t="s">
        <v>52</v>
      </c>
      <c r="M93" s="56" t="s">
        <v>52</v>
      </c>
      <c r="N93" s="60"/>
      <c r="O93" s="56"/>
      <c r="P93" s="60"/>
      <c r="Q93" s="56"/>
      <c r="R93" s="56"/>
      <c r="S93" s="56"/>
      <c r="T93" s="48"/>
      <c r="U93" s="48"/>
      <c r="V93" s="48"/>
      <c r="W93" s="57"/>
      <c r="X93" s="57"/>
      <c r="Y93" s="50"/>
      <c r="Z93" s="50"/>
      <c r="AA93" s="50"/>
      <c r="AB93" s="50"/>
      <c r="AC93" s="50"/>
    </row>
    <row r="94" spans="1:29" s="51" customFormat="1" ht="14.25">
      <c r="A94" s="48" t="s">
        <v>155</v>
      </c>
      <c r="B94" s="48"/>
      <c r="C94" s="48"/>
      <c r="D94" s="60"/>
      <c r="E94" s="56"/>
      <c r="F94" s="62"/>
      <c r="G94" s="56"/>
      <c r="H94" s="56"/>
      <c r="I94" s="56"/>
      <c r="J94" s="56"/>
      <c r="K94" s="56"/>
      <c r="L94" s="56"/>
      <c r="M94" s="56"/>
      <c r="N94" s="60"/>
      <c r="O94" s="56"/>
      <c r="P94" s="60"/>
      <c r="Q94" s="56"/>
      <c r="R94" s="56"/>
      <c r="S94" s="56"/>
      <c r="T94" s="48"/>
      <c r="U94" s="48"/>
      <c r="V94" s="48"/>
      <c r="W94" s="57"/>
      <c r="X94" s="57"/>
      <c r="Y94" s="50"/>
      <c r="Z94" s="50"/>
      <c r="AA94" s="50"/>
      <c r="AB94" s="50"/>
      <c r="AC94" s="50"/>
    </row>
    <row r="95" spans="1:29" s="51" customFormat="1" ht="14.25">
      <c r="A95" s="115" t="s">
        <v>156</v>
      </c>
      <c r="B95" s="65" t="s">
        <v>96</v>
      </c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44"/>
      <c r="Z95" s="44"/>
      <c r="AA95" s="44"/>
      <c r="AB95" s="50"/>
      <c r="AC95" s="50"/>
    </row>
    <row r="96" spans="1:29" s="51" customFormat="1" ht="24.75">
      <c r="A96" s="115" t="s">
        <v>157</v>
      </c>
      <c r="B96" s="116" t="s">
        <v>158</v>
      </c>
      <c r="C96" s="70" t="s">
        <v>65</v>
      </c>
      <c r="D96" s="69">
        <v>1554</v>
      </c>
      <c r="E96" s="69">
        <f aca="true" t="shared" si="7" ref="E96:E97">D96</f>
        <v>1554</v>
      </c>
      <c r="F96" s="117" t="s">
        <v>53</v>
      </c>
      <c r="G96" s="118" t="s">
        <v>53</v>
      </c>
      <c r="H96" s="119" t="s">
        <v>53</v>
      </c>
      <c r="I96" s="119" t="s">
        <v>53</v>
      </c>
      <c r="J96" s="119" t="s">
        <v>53</v>
      </c>
      <c r="K96" s="120" t="s">
        <v>52</v>
      </c>
      <c r="L96" s="120" t="s">
        <v>52</v>
      </c>
      <c r="M96" s="120" t="s">
        <v>52</v>
      </c>
      <c r="N96" s="65"/>
      <c r="O96" s="71">
        <f aca="true" t="shared" si="8" ref="O96:O97">D96</f>
        <v>1554</v>
      </c>
      <c r="P96" s="86"/>
      <c r="Q96" s="65"/>
      <c r="R96" s="65"/>
      <c r="S96" s="119">
        <f aca="true" t="shared" si="9" ref="S96:S97">O96</f>
        <v>1554</v>
      </c>
      <c r="T96" s="65"/>
      <c r="U96" s="65"/>
      <c r="V96" s="65"/>
      <c r="W96" s="65"/>
      <c r="X96" s="65"/>
      <c r="Y96" s="44"/>
      <c r="Z96" s="44"/>
      <c r="AA96" s="44"/>
      <c r="AB96" s="50"/>
      <c r="AC96" s="50"/>
    </row>
    <row r="97" spans="1:29" s="51" customFormat="1" ht="24.75">
      <c r="A97" s="115" t="s">
        <v>159</v>
      </c>
      <c r="B97" s="116" t="s">
        <v>160</v>
      </c>
      <c r="C97" s="70" t="s">
        <v>65</v>
      </c>
      <c r="D97" s="69">
        <f>1356.66667-552.54+1.48</f>
        <v>805.6066700000001</v>
      </c>
      <c r="E97" s="69">
        <f t="shared" si="7"/>
        <v>805.6066700000001</v>
      </c>
      <c r="F97" s="117" t="s">
        <v>53</v>
      </c>
      <c r="G97" s="118" t="s">
        <v>53</v>
      </c>
      <c r="H97" s="119" t="s">
        <v>53</v>
      </c>
      <c r="I97" s="119" t="s">
        <v>53</v>
      </c>
      <c r="J97" s="119" t="s">
        <v>53</v>
      </c>
      <c r="K97" s="120" t="s">
        <v>52</v>
      </c>
      <c r="L97" s="120" t="s">
        <v>52</v>
      </c>
      <c r="M97" s="120" t="s">
        <v>52</v>
      </c>
      <c r="N97" s="86"/>
      <c r="O97" s="71">
        <f t="shared" si="8"/>
        <v>805.6066700000001</v>
      </c>
      <c r="P97" s="86"/>
      <c r="Q97" s="119"/>
      <c r="R97" s="119"/>
      <c r="S97" s="119">
        <f t="shared" si="9"/>
        <v>805.6066700000001</v>
      </c>
      <c r="T97" s="36"/>
      <c r="U97" s="36"/>
      <c r="V97" s="36"/>
      <c r="W97" s="57"/>
      <c r="X97" s="57"/>
      <c r="Y97" s="44"/>
      <c r="Z97" s="44"/>
      <c r="AA97" s="44"/>
      <c r="AB97" s="50"/>
      <c r="AC97" s="50"/>
    </row>
    <row r="98" spans="1:29" s="51" customFormat="1" ht="14.25">
      <c r="A98" s="48" t="s">
        <v>161</v>
      </c>
      <c r="B98" s="48"/>
      <c r="C98" s="48"/>
      <c r="D98" s="109">
        <f>SUM(D96:D97)</f>
        <v>2359.60667</v>
      </c>
      <c r="E98" s="109">
        <f>SUM(E96:E97)</f>
        <v>2359.60667</v>
      </c>
      <c r="F98" s="109">
        <f>SUM(F96:F97)</f>
        <v>0</v>
      </c>
      <c r="G98" s="109">
        <f>SUM(G96:G97)</f>
        <v>0</v>
      </c>
      <c r="H98" s="109">
        <f>SUM(H96:H97)</f>
        <v>0</v>
      </c>
      <c r="I98" s="109">
        <f>SUM(I96:I97)</f>
        <v>0</v>
      </c>
      <c r="J98" s="109">
        <f>SUM(J96:J97)</f>
        <v>0</v>
      </c>
      <c r="K98" s="109">
        <f>SUM(K96:K97)</f>
        <v>0</v>
      </c>
      <c r="L98" s="109">
        <f>SUM(L96:L97)</f>
        <v>0</v>
      </c>
      <c r="M98" s="109">
        <f>SUM(M96:M97)</f>
        <v>0</v>
      </c>
      <c r="N98" s="109">
        <f>SUM(N96:N97)</f>
        <v>0</v>
      </c>
      <c r="O98" s="109">
        <f>SUM(O96:O97)</f>
        <v>2359.60667</v>
      </c>
      <c r="P98" s="109">
        <f>SUM(P96:P97)</f>
        <v>0</v>
      </c>
      <c r="Q98" s="109">
        <f>SUM(Q96:Q97)</f>
        <v>0</v>
      </c>
      <c r="R98" s="109">
        <f>SUM(R96:R97)</f>
        <v>0</v>
      </c>
      <c r="S98" s="109">
        <f>SUM(S96:S97)</f>
        <v>2359.60667</v>
      </c>
      <c r="T98" s="109">
        <f>SUM(T96:T97)</f>
        <v>0</v>
      </c>
      <c r="U98" s="75"/>
      <c r="V98" s="48">
        <f>SUM(V97)</f>
        <v>0</v>
      </c>
      <c r="W98" s="48">
        <f>SUM(W97)</f>
        <v>0</v>
      </c>
      <c r="X98" s="48">
        <f>SUM(X97)</f>
        <v>0</v>
      </c>
      <c r="Y98" s="50"/>
      <c r="Z98" s="50"/>
      <c r="AA98" s="50"/>
      <c r="AB98" s="50"/>
      <c r="AC98" s="50"/>
    </row>
    <row r="99" spans="1:29" s="51" customFormat="1" ht="14.25">
      <c r="A99" s="64" t="s">
        <v>162</v>
      </c>
      <c r="B99" s="56" t="s">
        <v>72</v>
      </c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0"/>
      <c r="Z99" s="50"/>
      <c r="AA99" s="50"/>
      <c r="AB99" s="50"/>
      <c r="AC99" s="50"/>
    </row>
    <row r="100" spans="1:29" s="89" customFormat="1" ht="47.25">
      <c r="A100" s="121" t="s">
        <v>163</v>
      </c>
      <c r="B100" s="83" t="s">
        <v>164</v>
      </c>
      <c r="C100" s="84" t="s">
        <v>165</v>
      </c>
      <c r="D100" s="68">
        <v>358.33333</v>
      </c>
      <c r="E100" s="68">
        <f>D100</f>
        <v>358.33333</v>
      </c>
      <c r="F100" s="108" t="s">
        <v>53</v>
      </c>
      <c r="G100" s="108" t="s">
        <v>53</v>
      </c>
      <c r="H100" s="108" t="s">
        <v>53</v>
      </c>
      <c r="I100" s="108" t="s">
        <v>53</v>
      </c>
      <c r="J100" s="108" t="s">
        <v>53</v>
      </c>
      <c r="K100" s="108" t="s">
        <v>52</v>
      </c>
      <c r="L100" s="71" t="s">
        <v>52</v>
      </c>
      <c r="M100" s="71" t="s">
        <v>52</v>
      </c>
      <c r="N100" s="56"/>
      <c r="O100" s="71">
        <f aca="true" t="shared" si="10" ref="O100:O103">D100</f>
        <v>358.33333</v>
      </c>
      <c r="P100" s="71"/>
      <c r="Q100" s="73"/>
      <c r="R100" s="73">
        <f>O100</f>
        <v>358.33333</v>
      </c>
      <c r="S100" s="73"/>
      <c r="T100" s="122"/>
      <c r="U100" s="56"/>
      <c r="V100" s="122"/>
      <c r="W100" s="122"/>
      <c r="X100" s="73">
        <v>0</v>
      </c>
      <c r="Y100" s="88"/>
      <c r="Z100" s="88"/>
      <c r="AA100" s="88"/>
      <c r="AB100" s="88"/>
      <c r="AC100" s="88"/>
    </row>
    <row r="101" spans="1:29" s="89" customFormat="1" ht="92.25">
      <c r="A101" s="121" t="s">
        <v>166</v>
      </c>
      <c r="B101" s="83" t="s">
        <v>167</v>
      </c>
      <c r="C101" s="84" t="s">
        <v>168</v>
      </c>
      <c r="D101" s="68">
        <v>1632.41665</v>
      </c>
      <c r="E101" s="68">
        <f>D101-F101</f>
        <v>422.7866499999998</v>
      </c>
      <c r="F101" s="68">
        <v>1209.63</v>
      </c>
      <c r="G101" s="108" t="s">
        <v>53</v>
      </c>
      <c r="H101" s="108" t="s">
        <v>53</v>
      </c>
      <c r="I101" s="108" t="s">
        <v>53</v>
      </c>
      <c r="J101" s="108" t="s">
        <v>53</v>
      </c>
      <c r="K101" s="108" t="s">
        <v>52</v>
      </c>
      <c r="L101" s="71" t="s">
        <v>52</v>
      </c>
      <c r="M101" s="71" t="s">
        <v>52</v>
      </c>
      <c r="N101" s="56"/>
      <c r="O101" s="71">
        <f t="shared" si="10"/>
        <v>1632.41665</v>
      </c>
      <c r="P101" s="71"/>
      <c r="Q101" s="73"/>
      <c r="R101" s="73">
        <v>540.33</v>
      </c>
      <c r="S101" s="73">
        <f>O101-R101</f>
        <v>1092.0866499999997</v>
      </c>
      <c r="T101" s="122"/>
      <c r="U101" s="56"/>
      <c r="V101" s="122"/>
      <c r="W101" s="122"/>
      <c r="X101" s="73">
        <v>0</v>
      </c>
      <c r="Y101" s="88"/>
      <c r="Z101" s="88"/>
      <c r="AA101" s="88"/>
      <c r="AB101" s="88"/>
      <c r="AC101" s="88"/>
    </row>
    <row r="102" spans="1:29" s="89" customFormat="1" ht="36">
      <c r="A102" s="121" t="s">
        <v>169</v>
      </c>
      <c r="B102" s="83" t="s">
        <v>170</v>
      </c>
      <c r="C102" s="84" t="s">
        <v>165</v>
      </c>
      <c r="D102" s="68">
        <v>136.25</v>
      </c>
      <c r="E102" s="68">
        <f aca="true" t="shared" si="11" ref="E102:E103">D102</f>
        <v>136.25</v>
      </c>
      <c r="F102" s="108" t="s">
        <v>53</v>
      </c>
      <c r="G102" s="108" t="s">
        <v>53</v>
      </c>
      <c r="H102" s="108" t="s">
        <v>53</v>
      </c>
      <c r="I102" s="108" t="s">
        <v>53</v>
      </c>
      <c r="J102" s="108" t="s">
        <v>53</v>
      </c>
      <c r="K102" s="108" t="s">
        <v>52</v>
      </c>
      <c r="L102" s="71" t="s">
        <v>52</v>
      </c>
      <c r="M102" s="71" t="s">
        <v>52</v>
      </c>
      <c r="N102" s="56"/>
      <c r="O102" s="71">
        <f t="shared" si="10"/>
        <v>136.25</v>
      </c>
      <c r="P102" s="71"/>
      <c r="Q102" s="73">
        <v>68.125</v>
      </c>
      <c r="R102" s="73">
        <f>O102-Q102</f>
        <v>68.125</v>
      </c>
      <c r="S102" s="73"/>
      <c r="T102" s="122"/>
      <c r="U102" s="56"/>
      <c r="V102" s="122"/>
      <c r="W102" s="122"/>
      <c r="X102" s="73">
        <v>0</v>
      </c>
      <c r="Y102" s="88"/>
      <c r="Z102" s="88"/>
      <c r="AA102" s="88"/>
      <c r="AB102" s="88"/>
      <c r="AC102" s="88"/>
    </row>
    <row r="103" spans="1:29" s="89" customFormat="1" ht="35.25">
      <c r="A103" s="121" t="s">
        <v>171</v>
      </c>
      <c r="B103" s="116" t="s">
        <v>172</v>
      </c>
      <c r="C103" s="84" t="s">
        <v>173</v>
      </c>
      <c r="D103" s="68">
        <v>84.975</v>
      </c>
      <c r="E103" s="68">
        <f t="shared" si="11"/>
        <v>84.975</v>
      </c>
      <c r="F103" s="108" t="s">
        <v>53</v>
      </c>
      <c r="G103" s="108" t="s">
        <v>53</v>
      </c>
      <c r="H103" s="108" t="s">
        <v>53</v>
      </c>
      <c r="I103" s="108" t="s">
        <v>53</v>
      </c>
      <c r="J103" s="108" t="s">
        <v>53</v>
      </c>
      <c r="K103" s="108" t="s">
        <v>52</v>
      </c>
      <c r="L103" s="71" t="s">
        <v>52</v>
      </c>
      <c r="M103" s="71" t="s">
        <v>52</v>
      </c>
      <c r="N103" s="56"/>
      <c r="O103" s="71">
        <f t="shared" si="10"/>
        <v>84.975</v>
      </c>
      <c r="P103" s="71"/>
      <c r="Q103" s="73">
        <f>O103</f>
        <v>84.975</v>
      </c>
      <c r="R103" s="73"/>
      <c r="S103" s="73"/>
      <c r="T103" s="122"/>
      <c r="U103" s="56"/>
      <c r="V103" s="122"/>
      <c r="W103" s="122"/>
      <c r="X103" s="73">
        <v>0</v>
      </c>
      <c r="Y103" s="88"/>
      <c r="Z103" s="88"/>
      <c r="AA103" s="88"/>
      <c r="AB103" s="88"/>
      <c r="AC103" s="88"/>
    </row>
    <row r="104" spans="1:29" s="51" customFormat="1" ht="14.25">
      <c r="A104" s="48" t="s">
        <v>174</v>
      </c>
      <c r="B104" s="48"/>
      <c r="C104" s="48"/>
      <c r="D104" s="109">
        <f>SUM(D100:D103)</f>
        <v>2211.97498</v>
      </c>
      <c r="E104" s="109">
        <f>SUM(E100:E103)</f>
        <v>1002.3449799999999</v>
      </c>
      <c r="F104" s="106">
        <f>SUM(F100:F103)</f>
        <v>1209.63</v>
      </c>
      <c r="G104" s="109">
        <f>SUM(G100:G103)</f>
        <v>0</v>
      </c>
      <c r="H104" s="109">
        <f>SUM(H100:H103)</f>
        <v>0</v>
      </c>
      <c r="I104" s="109">
        <f>SUM(I100:I103)</f>
        <v>0</v>
      </c>
      <c r="J104" s="109">
        <f>SUM(J100:J103)</f>
        <v>0</v>
      </c>
      <c r="K104" s="109">
        <f>SUM(K100:K103)</f>
        <v>0</v>
      </c>
      <c r="L104" s="109">
        <f>SUM(L100:L103)</f>
        <v>0</v>
      </c>
      <c r="M104" s="109">
        <f>SUM(M100:M103)</f>
        <v>0</v>
      </c>
      <c r="N104" s="109">
        <f>SUM(N100:N103)</f>
        <v>0</v>
      </c>
      <c r="O104" s="77">
        <f>SUM(O100:O103)</f>
        <v>2211.97498</v>
      </c>
      <c r="P104" s="109">
        <f>SUM(P100:P103)</f>
        <v>0</v>
      </c>
      <c r="Q104" s="109">
        <f>SUM(Q100:Q103)</f>
        <v>153.1</v>
      </c>
      <c r="R104" s="109">
        <f>SUM(R100:R103)</f>
        <v>966.7883300000001</v>
      </c>
      <c r="S104" s="109">
        <f>SUM(S100:S103)</f>
        <v>1092.0866499999997</v>
      </c>
      <c r="T104" s="109">
        <f>SUM(T100:T103)</f>
        <v>0</v>
      </c>
      <c r="U104" s="109"/>
      <c r="V104" s="123">
        <f>SUM(V100:V103)</f>
        <v>0</v>
      </c>
      <c r="W104" s="109">
        <f>SUM(W100:W103)</f>
        <v>0</v>
      </c>
      <c r="X104" s="109">
        <f>SUM(X100:X103)</f>
        <v>0</v>
      </c>
      <c r="Y104" s="50"/>
      <c r="Z104" s="50"/>
      <c r="AA104" s="50"/>
      <c r="AB104" s="50"/>
      <c r="AC104" s="50"/>
    </row>
    <row r="105" spans="1:29" s="51" customFormat="1" ht="14.25">
      <c r="A105" s="64" t="s">
        <v>175</v>
      </c>
      <c r="B105" s="56" t="s">
        <v>77</v>
      </c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0"/>
      <c r="Z105" s="50"/>
      <c r="AA105" s="50"/>
      <c r="AB105" s="50"/>
      <c r="AC105" s="50"/>
    </row>
    <row r="106" spans="1:29" s="89" customFormat="1" ht="46.5">
      <c r="A106" s="121" t="s">
        <v>176</v>
      </c>
      <c r="B106" s="83" t="s">
        <v>177</v>
      </c>
      <c r="C106" s="84" t="s">
        <v>178</v>
      </c>
      <c r="D106" s="68">
        <f>98.25+16.558</f>
        <v>114.80799999999999</v>
      </c>
      <c r="E106" s="68">
        <f aca="true" t="shared" si="12" ref="E106:E115">D106</f>
        <v>114.80799999999999</v>
      </c>
      <c r="F106" s="108" t="s">
        <v>53</v>
      </c>
      <c r="G106" s="108" t="s">
        <v>53</v>
      </c>
      <c r="H106" s="108" t="s">
        <v>53</v>
      </c>
      <c r="I106" s="108" t="s">
        <v>53</v>
      </c>
      <c r="J106" s="108" t="s">
        <v>53</v>
      </c>
      <c r="K106" s="108" t="s">
        <v>52</v>
      </c>
      <c r="L106" s="71" t="s">
        <v>52</v>
      </c>
      <c r="M106" s="71" t="s">
        <v>52</v>
      </c>
      <c r="N106" s="56"/>
      <c r="O106" s="71">
        <f aca="true" t="shared" si="13" ref="O106:O115">D106</f>
        <v>114.80799999999999</v>
      </c>
      <c r="P106" s="124">
        <v>29.167</v>
      </c>
      <c r="Q106" s="73"/>
      <c r="R106" s="73">
        <v>34.58</v>
      </c>
      <c r="S106" s="73">
        <f>O106-P106-R106</f>
        <v>51.06099999999999</v>
      </c>
      <c r="T106" s="125"/>
      <c r="U106" s="36"/>
      <c r="V106" s="125"/>
      <c r="W106" s="36"/>
      <c r="X106" s="73">
        <v>0</v>
      </c>
      <c r="Y106" s="88"/>
      <c r="Z106" s="88"/>
      <c r="AA106" s="88"/>
      <c r="AB106" s="88"/>
      <c r="AC106" s="88"/>
    </row>
    <row r="107" spans="1:29" s="89" customFormat="1" ht="36">
      <c r="A107" s="121" t="s">
        <v>179</v>
      </c>
      <c r="B107" s="83" t="s">
        <v>180</v>
      </c>
      <c r="C107" s="84" t="s">
        <v>181</v>
      </c>
      <c r="D107" s="68">
        <v>30.78</v>
      </c>
      <c r="E107" s="68">
        <f t="shared" si="12"/>
        <v>30.78</v>
      </c>
      <c r="F107" s="108" t="s">
        <v>53</v>
      </c>
      <c r="G107" s="108" t="s">
        <v>53</v>
      </c>
      <c r="H107" s="108" t="s">
        <v>53</v>
      </c>
      <c r="I107" s="108" t="s">
        <v>53</v>
      </c>
      <c r="J107" s="108" t="s">
        <v>53</v>
      </c>
      <c r="K107" s="108" t="s">
        <v>52</v>
      </c>
      <c r="L107" s="71" t="s">
        <v>52</v>
      </c>
      <c r="M107" s="71" t="s">
        <v>52</v>
      </c>
      <c r="N107" s="56"/>
      <c r="O107" s="71">
        <f t="shared" si="13"/>
        <v>30.78</v>
      </c>
      <c r="P107" s="124">
        <v>22</v>
      </c>
      <c r="Q107" s="73">
        <v>7</v>
      </c>
      <c r="R107" s="73">
        <f>O107-P107-Q107</f>
        <v>1.7800000000000011</v>
      </c>
      <c r="S107" s="73"/>
      <c r="T107" s="125"/>
      <c r="U107" s="36"/>
      <c r="V107" s="125"/>
      <c r="W107" s="36"/>
      <c r="X107" s="73">
        <v>0</v>
      </c>
      <c r="Y107" s="88"/>
      <c r="Z107" s="88"/>
      <c r="AA107" s="88"/>
      <c r="AB107" s="88"/>
      <c r="AC107" s="88"/>
    </row>
    <row r="108" spans="1:29" s="89" customFormat="1" ht="81">
      <c r="A108" s="121" t="s">
        <v>182</v>
      </c>
      <c r="B108" s="83" t="s">
        <v>183</v>
      </c>
      <c r="C108" s="84" t="s">
        <v>181</v>
      </c>
      <c r="D108" s="68">
        <v>16.416</v>
      </c>
      <c r="E108" s="68">
        <f t="shared" si="12"/>
        <v>16.416</v>
      </c>
      <c r="F108" s="108" t="s">
        <v>53</v>
      </c>
      <c r="G108" s="108" t="s">
        <v>53</v>
      </c>
      <c r="H108" s="108" t="s">
        <v>53</v>
      </c>
      <c r="I108" s="108" t="s">
        <v>53</v>
      </c>
      <c r="J108" s="108" t="s">
        <v>53</v>
      </c>
      <c r="K108" s="108" t="s">
        <v>52</v>
      </c>
      <c r="L108" s="71" t="s">
        <v>52</v>
      </c>
      <c r="M108" s="71" t="s">
        <v>52</v>
      </c>
      <c r="N108" s="56"/>
      <c r="O108" s="71">
        <f t="shared" si="13"/>
        <v>16.416</v>
      </c>
      <c r="P108" s="56"/>
      <c r="Q108" s="73"/>
      <c r="R108" s="73">
        <v>8.2</v>
      </c>
      <c r="S108" s="73">
        <f>O108-R108</f>
        <v>8.216000000000001</v>
      </c>
      <c r="T108" s="125"/>
      <c r="U108" s="36"/>
      <c r="V108" s="125"/>
      <c r="W108" s="36"/>
      <c r="X108" s="73">
        <v>0</v>
      </c>
      <c r="Y108" s="88"/>
      <c r="Z108" s="88"/>
      <c r="AA108" s="88"/>
      <c r="AB108" s="88"/>
      <c r="AC108" s="88"/>
    </row>
    <row r="109" spans="1:29" s="89" customFormat="1" ht="58.5">
      <c r="A109" s="121" t="s">
        <v>184</v>
      </c>
      <c r="B109" s="83" t="s">
        <v>185</v>
      </c>
      <c r="C109" s="84" t="s">
        <v>186</v>
      </c>
      <c r="D109" s="68">
        <v>21.82569</v>
      </c>
      <c r="E109" s="68">
        <f t="shared" si="12"/>
        <v>21.82569</v>
      </c>
      <c r="F109" s="108" t="s">
        <v>53</v>
      </c>
      <c r="G109" s="108" t="s">
        <v>53</v>
      </c>
      <c r="H109" s="108" t="s">
        <v>53</v>
      </c>
      <c r="I109" s="108" t="s">
        <v>53</v>
      </c>
      <c r="J109" s="108" t="s">
        <v>53</v>
      </c>
      <c r="K109" s="108" t="s">
        <v>52</v>
      </c>
      <c r="L109" s="71" t="s">
        <v>52</v>
      </c>
      <c r="M109" s="71" t="s">
        <v>52</v>
      </c>
      <c r="N109" s="56"/>
      <c r="O109" s="71">
        <f t="shared" si="13"/>
        <v>21.82569</v>
      </c>
      <c r="P109" s="56"/>
      <c r="Q109" s="73"/>
      <c r="R109" s="73"/>
      <c r="S109" s="73">
        <f>O109</f>
        <v>21.82569</v>
      </c>
      <c r="T109" s="125"/>
      <c r="U109" s="36"/>
      <c r="V109" s="125"/>
      <c r="W109" s="36"/>
      <c r="X109" s="73">
        <v>0</v>
      </c>
      <c r="Y109" s="88"/>
      <c r="Z109" s="88"/>
      <c r="AA109" s="88"/>
      <c r="AB109" s="88"/>
      <c r="AC109" s="88"/>
    </row>
    <row r="110" spans="1:29" s="89" customFormat="1" ht="80.25">
      <c r="A110" s="121" t="s">
        <v>187</v>
      </c>
      <c r="B110" s="83" t="s">
        <v>188</v>
      </c>
      <c r="C110" s="84" t="s">
        <v>115</v>
      </c>
      <c r="D110" s="68">
        <f>40.52751+8.88025/1.2</f>
        <v>47.92771833333333</v>
      </c>
      <c r="E110" s="68">
        <f t="shared" si="12"/>
        <v>47.92771833333333</v>
      </c>
      <c r="F110" s="108" t="s">
        <v>53</v>
      </c>
      <c r="G110" s="108" t="s">
        <v>53</v>
      </c>
      <c r="H110" s="108" t="s">
        <v>53</v>
      </c>
      <c r="I110" s="108" t="s">
        <v>53</v>
      </c>
      <c r="J110" s="108" t="s">
        <v>53</v>
      </c>
      <c r="K110" s="108" t="s">
        <v>52</v>
      </c>
      <c r="L110" s="71" t="s">
        <v>52</v>
      </c>
      <c r="M110" s="71" t="s">
        <v>52</v>
      </c>
      <c r="N110" s="56"/>
      <c r="O110" s="71">
        <f t="shared" si="13"/>
        <v>47.92771833333333</v>
      </c>
      <c r="P110" s="56"/>
      <c r="Q110" s="73">
        <v>40.53</v>
      </c>
      <c r="R110" s="73">
        <f>O110-Q110</f>
        <v>7.39771833333333</v>
      </c>
      <c r="S110" s="73"/>
      <c r="T110" s="125"/>
      <c r="U110" s="36"/>
      <c r="V110" s="125"/>
      <c r="W110" s="36"/>
      <c r="X110" s="73">
        <v>0</v>
      </c>
      <c r="Y110" s="88"/>
      <c r="Z110" s="88"/>
      <c r="AA110" s="88"/>
      <c r="AB110" s="88"/>
      <c r="AC110" s="88"/>
    </row>
    <row r="111" spans="1:29" s="89" customFormat="1" ht="36">
      <c r="A111" s="121" t="s">
        <v>189</v>
      </c>
      <c r="B111" s="83" t="s">
        <v>190</v>
      </c>
      <c r="C111" s="84" t="s">
        <v>65</v>
      </c>
      <c r="D111" s="68">
        <v>7.09333</v>
      </c>
      <c r="E111" s="68">
        <f t="shared" si="12"/>
        <v>7.09333</v>
      </c>
      <c r="F111" s="108" t="s">
        <v>53</v>
      </c>
      <c r="G111" s="108" t="s">
        <v>53</v>
      </c>
      <c r="H111" s="108" t="s">
        <v>53</v>
      </c>
      <c r="I111" s="108" t="s">
        <v>53</v>
      </c>
      <c r="J111" s="108" t="s">
        <v>53</v>
      </c>
      <c r="K111" s="108" t="s">
        <v>52</v>
      </c>
      <c r="L111" s="71" t="s">
        <v>52</v>
      </c>
      <c r="M111" s="71" t="s">
        <v>52</v>
      </c>
      <c r="N111" s="56"/>
      <c r="O111" s="71">
        <f t="shared" si="13"/>
        <v>7.09333</v>
      </c>
      <c r="P111" s="56"/>
      <c r="Q111" s="73">
        <f>O111</f>
        <v>7.09333</v>
      </c>
      <c r="R111" s="73"/>
      <c r="S111" s="73"/>
      <c r="T111" s="122"/>
      <c r="U111" s="56"/>
      <c r="V111" s="122"/>
      <c r="W111" s="122"/>
      <c r="X111" s="73">
        <v>0</v>
      </c>
      <c r="Y111" s="88"/>
      <c r="Z111" s="88"/>
      <c r="AA111" s="88"/>
      <c r="AB111" s="88"/>
      <c r="AC111" s="88"/>
    </row>
    <row r="112" spans="1:29" s="89" customFormat="1" ht="69.75">
      <c r="A112" s="121" t="s">
        <v>191</v>
      </c>
      <c r="B112" s="83" t="s">
        <v>192</v>
      </c>
      <c r="C112" s="84" t="s">
        <v>193</v>
      </c>
      <c r="D112" s="68">
        <v>31.35884</v>
      </c>
      <c r="E112" s="68">
        <f t="shared" si="12"/>
        <v>31.35884</v>
      </c>
      <c r="F112" s="108" t="s">
        <v>53</v>
      </c>
      <c r="G112" s="108" t="s">
        <v>53</v>
      </c>
      <c r="H112" s="108" t="s">
        <v>53</v>
      </c>
      <c r="I112" s="108" t="s">
        <v>53</v>
      </c>
      <c r="J112" s="108" t="s">
        <v>53</v>
      </c>
      <c r="K112" s="108" t="s">
        <v>52</v>
      </c>
      <c r="L112" s="71" t="s">
        <v>52</v>
      </c>
      <c r="M112" s="71" t="s">
        <v>52</v>
      </c>
      <c r="N112" s="56"/>
      <c r="O112" s="71">
        <f t="shared" si="13"/>
        <v>31.35884</v>
      </c>
      <c r="P112" s="71"/>
      <c r="Q112" s="73"/>
      <c r="R112" s="73">
        <f>O112</f>
        <v>31.35884</v>
      </c>
      <c r="S112" s="73"/>
      <c r="T112" s="122"/>
      <c r="U112" s="56"/>
      <c r="V112" s="122"/>
      <c r="W112" s="122"/>
      <c r="X112" s="73">
        <v>0</v>
      </c>
      <c r="Y112" s="88"/>
      <c r="Z112" s="88"/>
      <c r="AA112" s="88"/>
      <c r="AB112" s="88"/>
      <c r="AC112" s="88"/>
    </row>
    <row r="113" spans="1:29" s="89" customFormat="1" ht="57.75">
      <c r="A113" s="121" t="s">
        <v>194</v>
      </c>
      <c r="B113" s="126" t="s">
        <v>195</v>
      </c>
      <c r="C113" s="84" t="s">
        <v>196</v>
      </c>
      <c r="D113" s="68">
        <v>56.22013</v>
      </c>
      <c r="E113" s="68">
        <f t="shared" si="12"/>
        <v>56.22013</v>
      </c>
      <c r="F113" s="108" t="s">
        <v>53</v>
      </c>
      <c r="G113" s="108" t="s">
        <v>53</v>
      </c>
      <c r="H113" s="108" t="s">
        <v>53</v>
      </c>
      <c r="I113" s="108" t="s">
        <v>53</v>
      </c>
      <c r="J113" s="108" t="s">
        <v>53</v>
      </c>
      <c r="K113" s="108" t="s">
        <v>52</v>
      </c>
      <c r="L113" s="71" t="s">
        <v>52</v>
      </c>
      <c r="M113" s="71" t="s">
        <v>52</v>
      </c>
      <c r="N113" s="56"/>
      <c r="O113" s="71">
        <f t="shared" si="13"/>
        <v>56.22013</v>
      </c>
      <c r="P113" s="56"/>
      <c r="Q113" s="73"/>
      <c r="R113" s="73">
        <v>14.36</v>
      </c>
      <c r="S113" s="73">
        <f>O113-R113</f>
        <v>41.86013</v>
      </c>
      <c r="T113" s="122"/>
      <c r="U113" s="56"/>
      <c r="V113" s="122"/>
      <c r="W113" s="122"/>
      <c r="X113" s="73">
        <v>0</v>
      </c>
      <c r="Y113" s="88"/>
      <c r="Z113" s="88"/>
      <c r="AA113" s="88"/>
      <c r="AB113" s="88"/>
      <c r="AC113" s="88"/>
    </row>
    <row r="114" spans="1:29" s="89" customFormat="1" ht="34.5">
      <c r="A114" s="121" t="s">
        <v>197</v>
      </c>
      <c r="B114" s="83" t="s">
        <v>198</v>
      </c>
      <c r="C114" s="84" t="s">
        <v>199</v>
      </c>
      <c r="D114" s="69">
        <v>70</v>
      </c>
      <c r="E114" s="69">
        <f t="shared" si="12"/>
        <v>70</v>
      </c>
      <c r="F114" s="108" t="s">
        <v>53</v>
      </c>
      <c r="G114" s="108" t="s">
        <v>53</v>
      </c>
      <c r="H114" s="108" t="s">
        <v>53</v>
      </c>
      <c r="I114" s="108" t="s">
        <v>53</v>
      </c>
      <c r="J114" s="108" t="s">
        <v>53</v>
      </c>
      <c r="K114" s="108" t="s">
        <v>52</v>
      </c>
      <c r="L114" s="71" t="s">
        <v>52</v>
      </c>
      <c r="M114" s="71" t="s">
        <v>52</v>
      </c>
      <c r="N114" s="56"/>
      <c r="O114" s="71">
        <f t="shared" si="13"/>
        <v>70</v>
      </c>
      <c r="P114" s="56"/>
      <c r="Q114" s="73"/>
      <c r="R114" s="73"/>
      <c r="S114" s="73">
        <f aca="true" t="shared" si="14" ref="S114:S115">O114</f>
        <v>70</v>
      </c>
      <c r="T114" s="122"/>
      <c r="U114" s="56"/>
      <c r="V114" s="122"/>
      <c r="W114" s="122"/>
      <c r="X114" s="73">
        <v>0</v>
      </c>
      <c r="Y114" s="88"/>
      <c r="Z114" s="88"/>
      <c r="AA114" s="88"/>
      <c r="AB114" s="88"/>
      <c r="AC114" s="88"/>
    </row>
    <row r="115" spans="1:29" s="89" customFormat="1" ht="58.5">
      <c r="A115" s="121" t="s">
        <v>200</v>
      </c>
      <c r="B115" s="83" t="s">
        <v>201</v>
      </c>
      <c r="C115" s="84" t="s">
        <v>202</v>
      </c>
      <c r="D115" s="68">
        <v>60</v>
      </c>
      <c r="E115" s="68">
        <f t="shared" si="12"/>
        <v>60</v>
      </c>
      <c r="F115" s="108" t="s">
        <v>53</v>
      </c>
      <c r="G115" s="108" t="s">
        <v>53</v>
      </c>
      <c r="H115" s="108" t="s">
        <v>53</v>
      </c>
      <c r="I115" s="108" t="s">
        <v>53</v>
      </c>
      <c r="J115" s="108" t="s">
        <v>53</v>
      </c>
      <c r="K115" s="108" t="s">
        <v>52</v>
      </c>
      <c r="L115" s="71" t="s">
        <v>52</v>
      </c>
      <c r="M115" s="71" t="s">
        <v>52</v>
      </c>
      <c r="N115" s="56"/>
      <c r="O115" s="71">
        <f t="shared" si="13"/>
        <v>60</v>
      </c>
      <c r="P115" s="56"/>
      <c r="Q115" s="73"/>
      <c r="R115" s="73"/>
      <c r="S115" s="73">
        <f t="shared" si="14"/>
        <v>60</v>
      </c>
      <c r="T115" s="122"/>
      <c r="U115" s="56"/>
      <c r="V115" s="122"/>
      <c r="W115" s="122"/>
      <c r="X115" s="73">
        <v>0</v>
      </c>
      <c r="Y115" s="88"/>
      <c r="Z115" s="88"/>
      <c r="AA115" s="88"/>
      <c r="AB115" s="88"/>
      <c r="AC115" s="88"/>
    </row>
    <row r="116" spans="1:29" s="51" customFormat="1" ht="14.25">
      <c r="A116" s="48" t="s">
        <v>203</v>
      </c>
      <c r="B116" s="48"/>
      <c r="C116" s="48"/>
      <c r="D116" s="109">
        <f>SUM(D106:D115)</f>
        <v>456.42970833333334</v>
      </c>
      <c r="E116" s="109">
        <f>SUM(E106:E115)</f>
        <v>456.42970833333334</v>
      </c>
      <c r="F116" s="106">
        <f>SUM(F106:F115)</f>
        <v>0</v>
      </c>
      <c r="G116" s="109">
        <f>SUM(G106:G115)</f>
        <v>0</v>
      </c>
      <c r="H116" s="109">
        <f>SUM(H106:H115)</f>
        <v>0</v>
      </c>
      <c r="I116" s="109">
        <f>SUM(I106:I115)</f>
        <v>0</v>
      </c>
      <c r="J116" s="109">
        <f>SUM(J106:J115)</f>
        <v>0</v>
      </c>
      <c r="K116" s="109">
        <f>SUM(K106:K115)</f>
        <v>0</v>
      </c>
      <c r="L116" s="109">
        <f>SUM(L106:L115)</f>
        <v>0</v>
      </c>
      <c r="M116" s="109">
        <f>SUM(M106:M115)</f>
        <v>0</v>
      </c>
      <c r="N116" s="109">
        <f>SUM(N106:N115)</f>
        <v>0</v>
      </c>
      <c r="O116" s="77">
        <f>SUM(O106:O115)</f>
        <v>456.42970833333334</v>
      </c>
      <c r="P116" s="109">
        <f>SUM(P106:P115)</f>
        <v>51.167</v>
      </c>
      <c r="Q116" s="109">
        <f>SUM(Q106:Q115)</f>
        <v>54.62333</v>
      </c>
      <c r="R116" s="109">
        <f>SUM(R106:R115)</f>
        <v>97.67655833333333</v>
      </c>
      <c r="S116" s="109">
        <f>SUM(S106:S115)</f>
        <v>252.96281999999997</v>
      </c>
      <c r="T116" s="109">
        <f>SUM(T106:T115)</f>
        <v>0</v>
      </c>
      <c r="U116" s="75"/>
      <c r="V116" s="48">
        <f>SUM(V106:V115)</f>
        <v>0</v>
      </c>
      <c r="W116" s="48">
        <v>0</v>
      </c>
      <c r="X116" s="48">
        <f>SUM(X106:X115)</f>
        <v>0</v>
      </c>
      <c r="Y116" s="50"/>
      <c r="Z116" s="50"/>
      <c r="AA116" s="50"/>
      <c r="AB116" s="50"/>
      <c r="AC116" s="50"/>
    </row>
    <row r="117" spans="1:29" s="51" customFormat="1" ht="14.25">
      <c r="A117" s="48" t="s">
        <v>204</v>
      </c>
      <c r="B117" s="48"/>
      <c r="C117" s="48"/>
      <c r="D117" s="77">
        <f>D116+D104+D98+D94+D91+D88</f>
        <v>5028.011358333333</v>
      </c>
      <c r="E117" s="77">
        <f>E116+E104+E98+E94+E91+E88</f>
        <v>3818.381358333333</v>
      </c>
      <c r="F117" s="92">
        <f>F116+F104+F98+F94+F91+F88</f>
        <v>1209.63</v>
      </c>
      <c r="G117" s="77">
        <f>G116+G104+G98+G94+G91+G88</f>
        <v>0</v>
      </c>
      <c r="H117" s="77">
        <f>H116+H104+H98+H94+H91+H88</f>
        <v>0</v>
      </c>
      <c r="I117" s="77">
        <f>I116+I104+I98+I94+I91+I88</f>
        <v>0</v>
      </c>
      <c r="J117" s="77">
        <f>J116+J104+J98+J94+J91+J88</f>
        <v>0</v>
      </c>
      <c r="K117" s="77">
        <f>K116+K104+K98+K94+K91+K88</f>
        <v>0</v>
      </c>
      <c r="L117" s="77">
        <f>L116+L104+L98+L94+L91+L88</f>
        <v>0</v>
      </c>
      <c r="M117" s="77">
        <f>M116+M104+M98+M94+M91+M88</f>
        <v>0</v>
      </c>
      <c r="N117" s="77">
        <f>N116+N104+N98+N94+N91+N88</f>
        <v>0</v>
      </c>
      <c r="O117" s="77">
        <f>O116+O104+O98+O94+O91+O88</f>
        <v>5028.011358333333</v>
      </c>
      <c r="P117" s="77">
        <f>P116+P104+P98+P94+P91+P88</f>
        <v>51.167</v>
      </c>
      <c r="Q117" s="77">
        <f>Q116+Q104+Q98+Q94+Q91+Q88</f>
        <v>207.72333</v>
      </c>
      <c r="R117" s="77">
        <f>R116+R104+R98+R94+R91+R88</f>
        <v>1064.4648883333334</v>
      </c>
      <c r="S117" s="77">
        <f>S116+S104+S98+S94+S91+S88</f>
        <v>3704.65614</v>
      </c>
      <c r="T117" s="93">
        <f>T116+T104+T98+T94+T91+T88</f>
        <v>0</v>
      </c>
      <c r="U117" s="48"/>
      <c r="V117" s="48">
        <f>V116+V104+V98+V94+V91+V88</f>
        <v>0</v>
      </c>
      <c r="W117" s="48">
        <v>0</v>
      </c>
      <c r="X117" s="77">
        <f>X116+X104+X98+X94+X91+X88</f>
        <v>0</v>
      </c>
      <c r="Y117" s="50"/>
      <c r="Z117" s="50"/>
      <c r="AA117" s="50"/>
      <c r="AB117" s="50"/>
      <c r="AC117" s="50"/>
    </row>
    <row r="118" spans="1:29" s="51" customFormat="1" ht="14.25">
      <c r="A118" s="48" t="s">
        <v>205</v>
      </c>
      <c r="B118" s="48"/>
      <c r="C118" s="48"/>
      <c r="D118" s="127">
        <f>D117+D84</f>
        <v>5028.011358333333</v>
      </c>
      <c r="E118" s="127">
        <f>E117+E84</f>
        <v>3818.381358333333</v>
      </c>
      <c r="F118" s="127">
        <f>F117+F84</f>
        <v>1209.63</v>
      </c>
      <c r="G118" s="127">
        <f>G117+G84</f>
        <v>0</v>
      </c>
      <c r="H118" s="127">
        <f>H117+H84</f>
        <v>0</v>
      </c>
      <c r="I118" s="127">
        <f>I117+I84</f>
        <v>0</v>
      </c>
      <c r="J118" s="127">
        <f>J117+J84</f>
        <v>0</v>
      </c>
      <c r="K118" s="127">
        <f>K117+K84</f>
        <v>0</v>
      </c>
      <c r="L118" s="127">
        <f>L117+L84</f>
        <v>0</v>
      </c>
      <c r="M118" s="127">
        <f>M117+M84</f>
        <v>0</v>
      </c>
      <c r="N118" s="127">
        <f>N117+N84</f>
        <v>0</v>
      </c>
      <c r="O118" s="127">
        <f>O117+O84</f>
        <v>5028.011358333333</v>
      </c>
      <c r="P118" s="127">
        <f>P117+P84</f>
        <v>51.167</v>
      </c>
      <c r="Q118" s="127">
        <f>Q117+Q84</f>
        <v>207.72333</v>
      </c>
      <c r="R118" s="127">
        <f>R117+R84</f>
        <v>1064.4648883333334</v>
      </c>
      <c r="S118" s="127">
        <f>S117+S84</f>
        <v>3704.65614</v>
      </c>
      <c r="T118" s="127">
        <f>T117+T84</f>
        <v>0</v>
      </c>
      <c r="U118" s="127"/>
      <c r="V118" s="127">
        <f>V117+V84</f>
        <v>0</v>
      </c>
      <c r="W118" s="127">
        <v>0</v>
      </c>
      <c r="X118" s="127">
        <f>X117+X84</f>
        <v>0</v>
      </c>
      <c r="Y118" s="50"/>
      <c r="Z118" s="50"/>
      <c r="AA118" s="50"/>
      <c r="AB118" s="50"/>
      <c r="AC118" s="50"/>
    </row>
    <row r="119" spans="1:29" s="51" customFormat="1" ht="14.25">
      <c r="A119" s="102" t="s">
        <v>206</v>
      </c>
      <c r="B119" s="102"/>
      <c r="C119" s="102"/>
      <c r="D119" s="100">
        <f>D70+D118</f>
        <v>11799.747878333334</v>
      </c>
      <c r="E119" s="100">
        <f>E70+E118</f>
        <v>8587.977878333335</v>
      </c>
      <c r="F119" s="128">
        <f>F70+F118</f>
        <v>3211.7700000000004</v>
      </c>
      <c r="G119" s="100">
        <f>G70+G118</f>
        <v>0</v>
      </c>
      <c r="H119" s="100">
        <f>H70+H118</f>
        <v>0</v>
      </c>
      <c r="I119" s="100">
        <f>I70+I118</f>
        <v>0</v>
      </c>
      <c r="J119" s="100">
        <f>J70+J118</f>
        <v>0</v>
      </c>
      <c r="K119" s="100">
        <f>K70+K118</f>
        <v>0</v>
      </c>
      <c r="L119" s="100">
        <f>L70+L118</f>
        <v>0</v>
      </c>
      <c r="M119" s="100">
        <f>M70+M118</f>
        <v>0</v>
      </c>
      <c r="N119" s="100">
        <f>N70+N118</f>
        <v>0</v>
      </c>
      <c r="O119" s="100">
        <f>O70+O118</f>
        <v>11799.747878333334</v>
      </c>
      <c r="P119" s="100">
        <f>P70+P118</f>
        <v>391.27700000000004</v>
      </c>
      <c r="Q119" s="100">
        <f>Q70+Q118</f>
        <v>2289.9435799999997</v>
      </c>
      <c r="R119" s="100">
        <f>R70+R118</f>
        <v>2902.1148883333335</v>
      </c>
      <c r="S119" s="100">
        <f>S70+S118</f>
        <v>6216.41662</v>
      </c>
      <c r="T119" s="129">
        <f>T70+T118</f>
        <v>12</v>
      </c>
      <c r="U119" s="99"/>
      <c r="V119" s="100">
        <f>V70+V118</f>
        <v>0</v>
      </c>
      <c r="W119" s="100">
        <f>W70+W118</f>
        <v>1192.22</v>
      </c>
      <c r="X119" s="100">
        <f>X70+X118</f>
        <v>1192.22</v>
      </c>
      <c r="Y119" s="50"/>
      <c r="Z119" s="50"/>
      <c r="AA119" s="50"/>
      <c r="AB119" s="50"/>
      <c r="AC119" s="50"/>
    </row>
    <row r="120" spans="1:29" s="51" customFormat="1" ht="14.25">
      <c r="A120" s="130" t="s">
        <v>207</v>
      </c>
      <c r="B120" s="130"/>
      <c r="C120" s="131"/>
      <c r="D120" s="131"/>
      <c r="E120" s="131"/>
      <c r="F120" s="132"/>
      <c r="G120" s="133"/>
      <c r="H120" s="133"/>
      <c r="K120" s="134"/>
      <c r="L120" s="134"/>
      <c r="M120" s="134"/>
      <c r="N120" s="134"/>
      <c r="O120" s="134"/>
      <c r="W120" s="44"/>
      <c r="Y120" s="50"/>
      <c r="Z120" s="50"/>
      <c r="AA120" s="50"/>
      <c r="AB120" s="50"/>
      <c r="AC120" s="50"/>
    </row>
    <row r="121" spans="1:29" s="51" customFormat="1" ht="14.25">
      <c r="A121" s="130" t="s">
        <v>208</v>
      </c>
      <c r="B121" s="44"/>
      <c r="C121" s="61"/>
      <c r="D121" s="61"/>
      <c r="E121" s="61"/>
      <c r="F121" s="135"/>
      <c r="G121" s="61"/>
      <c r="H121" s="61"/>
      <c r="I121" s="61"/>
      <c r="J121" s="61"/>
      <c r="O121" s="45"/>
      <c r="Y121" s="50"/>
      <c r="Z121" s="50"/>
      <c r="AA121" s="50"/>
      <c r="AB121" s="50"/>
      <c r="AC121" s="50"/>
    </row>
    <row r="122" spans="1:29" s="51" customFormat="1" ht="14.25">
      <c r="A122" s="130" t="s">
        <v>209</v>
      </c>
      <c r="B122" s="130"/>
      <c r="C122" s="61"/>
      <c r="D122" s="61"/>
      <c r="E122" s="61"/>
      <c r="F122" s="135"/>
      <c r="G122" s="61"/>
      <c r="H122" s="61"/>
      <c r="O122" s="45"/>
      <c r="Y122" s="50"/>
      <c r="Z122" s="50"/>
      <c r="AA122" s="50"/>
      <c r="AB122" s="50"/>
      <c r="AC122" s="50"/>
    </row>
    <row r="123" spans="1:29" s="51" customFormat="1" ht="14.25">
      <c r="A123" s="136" t="s">
        <v>210</v>
      </c>
      <c r="B123" s="136"/>
      <c r="C123" s="136"/>
      <c r="D123" s="136"/>
      <c r="F123" s="137"/>
      <c r="O123" s="45"/>
      <c r="Y123" s="50"/>
      <c r="Z123" s="50"/>
      <c r="AA123" s="50"/>
      <c r="AB123" s="50"/>
      <c r="AC123" s="50"/>
    </row>
    <row r="124" spans="1:29" s="51" customFormat="1" ht="14.25">
      <c r="A124" s="130"/>
      <c r="B124" s="138" t="s">
        <v>211</v>
      </c>
      <c r="C124" s="130"/>
      <c r="D124" s="130"/>
      <c r="E124" s="139"/>
      <c r="F124" s="139"/>
      <c r="G124" s="130"/>
      <c r="H124" s="138" t="s">
        <v>212</v>
      </c>
      <c r="I124" s="138"/>
      <c r="J124" s="138"/>
      <c r="O124" s="45"/>
      <c r="Y124" s="50"/>
      <c r="Z124" s="50"/>
      <c r="AA124" s="50"/>
      <c r="AB124" s="50"/>
      <c r="AC124" s="50"/>
    </row>
    <row r="125" spans="1:29" s="51" customFormat="1" ht="14.25">
      <c r="A125"/>
      <c r="B125" s="140" t="s">
        <v>213</v>
      </c>
      <c r="C125" s="140"/>
      <c r="E125" s="130" t="s">
        <v>214</v>
      </c>
      <c r="F125" s="130"/>
      <c r="G125" s="130"/>
      <c r="H125" s="130" t="s">
        <v>215</v>
      </c>
      <c r="I125" s="130"/>
      <c r="J125" s="130"/>
      <c r="O125" s="45"/>
      <c r="Y125" s="50"/>
      <c r="Z125" s="50"/>
      <c r="AA125" s="50"/>
      <c r="AB125" s="50"/>
      <c r="AC125" s="50"/>
    </row>
    <row r="126" spans="1:29" s="51" customFormat="1" ht="14.25">
      <c r="A126" s="141"/>
      <c r="B126" s="45"/>
      <c r="F126" s="137"/>
      <c r="O126" s="45"/>
      <c r="Y126" s="50"/>
      <c r="Z126" s="50"/>
      <c r="AA126" s="50"/>
      <c r="AB126" s="50"/>
      <c r="AC126" s="50"/>
    </row>
    <row r="127" spans="1:29" s="51" customFormat="1" ht="14.25">
      <c r="A127" s="141"/>
      <c r="B127" s="45"/>
      <c r="F127" s="137"/>
      <c r="O127" s="45"/>
      <c r="Y127" s="50"/>
      <c r="Z127" s="50"/>
      <c r="AA127" s="50"/>
      <c r="AB127" s="50"/>
      <c r="AC127" s="50"/>
    </row>
    <row r="128" spans="1:29" s="51" customFormat="1" ht="14.25">
      <c r="A128" s="141"/>
      <c r="B128" s="45"/>
      <c r="F128" s="137"/>
      <c r="O128" s="45"/>
      <c r="Y128" s="50"/>
      <c r="Z128" s="50"/>
      <c r="AA128" s="50"/>
      <c r="AB128" s="50"/>
      <c r="AC128" s="50"/>
    </row>
    <row r="129" spans="1:29" s="51" customFormat="1" ht="14.25">
      <c r="A129" s="141"/>
      <c r="B129" s="45"/>
      <c r="F129" s="137"/>
      <c r="O129" s="45"/>
      <c r="Y129" s="50"/>
      <c r="Z129" s="50"/>
      <c r="AA129" s="50"/>
      <c r="AB129" s="50"/>
      <c r="AC129" s="50"/>
    </row>
    <row r="130" spans="1:29" s="51" customFormat="1" ht="14.25">
      <c r="A130" s="141"/>
      <c r="B130" s="45"/>
      <c r="F130" s="137"/>
      <c r="O130" s="45"/>
      <c r="Y130" s="50"/>
      <c r="Z130" s="50"/>
      <c r="AA130" s="50"/>
      <c r="AB130" s="50"/>
      <c r="AC130" s="50"/>
    </row>
    <row r="131" spans="1:29" s="51" customFormat="1" ht="14.25">
      <c r="A131" s="141"/>
      <c r="B131" s="45"/>
      <c r="F131" s="137"/>
      <c r="I131" s="142"/>
      <c r="O131" s="45"/>
      <c r="Y131" s="50"/>
      <c r="Z131" s="50"/>
      <c r="AA131" s="50"/>
      <c r="AB131" s="50"/>
      <c r="AC131" s="50"/>
    </row>
    <row r="132" spans="1:29" s="51" customFormat="1" ht="14.25">
      <c r="A132" s="141"/>
      <c r="B132" s="45"/>
      <c r="F132" s="137"/>
      <c r="O132" s="45"/>
      <c r="Y132" s="50"/>
      <c r="Z132" s="50"/>
      <c r="AA132" s="50"/>
      <c r="AB132" s="50"/>
      <c r="AC132" s="50"/>
    </row>
    <row r="133" spans="1:29" s="51" customFormat="1" ht="14.25">
      <c r="A133" s="141"/>
      <c r="B133" s="45"/>
      <c r="F133" s="137"/>
      <c r="O133" s="45"/>
      <c r="Y133" s="50"/>
      <c r="Z133" s="50"/>
      <c r="AA133" s="50"/>
      <c r="AB133" s="50"/>
      <c r="AC133" s="50"/>
    </row>
    <row r="134" spans="1:29" s="51" customFormat="1" ht="14.25">
      <c r="A134" s="141"/>
      <c r="B134" s="45"/>
      <c r="F134" s="137"/>
      <c r="O134" s="45"/>
      <c r="Y134" s="50"/>
      <c r="Z134" s="50"/>
      <c r="AA134" s="50"/>
      <c r="AB134" s="50"/>
      <c r="AC134" s="50"/>
    </row>
    <row r="135" spans="1:29" s="51" customFormat="1" ht="14.25">
      <c r="A135" s="141"/>
      <c r="B135" s="45"/>
      <c r="F135" s="137"/>
      <c r="O135" s="45"/>
      <c r="Y135" s="50"/>
      <c r="Z135" s="50"/>
      <c r="AA135" s="50"/>
      <c r="AB135" s="50"/>
      <c r="AC135" s="50"/>
    </row>
    <row r="136" spans="1:29" s="51" customFormat="1" ht="14.25">
      <c r="A136" s="141"/>
      <c r="B136" s="45"/>
      <c r="F136" s="137"/>
      <c r="O136" s="45"/>
      <c r="Y136" s="50"/>
      <c r="Z136" s="50"/>
      <c r="AA136" s="50"/>
      <c r="AB136" s="50"/>
      <c r="AC136" s="50"/>
    </row>
    <row r="137" spans="1:29" s="51" customFormat="1" ht="14.25">
      <c r="A137" s="141"/>
      <c r="B137" s="45"/>
      <c r="F137" s="137"/>
      <c r="O137" s="45"/>
      <c r="Y137" s="50"/>
      <c r="Z137" s="50"/>
      <c r="AA137" s="50"/>
      <c r="AB137" s="50"/>
      <c r="AC137" s="50"/>
    </row>
    <row r="138" spans="1:29" s="51" customFormat="1" ht="14.25">
      <c r="A138" s="141"/>
      <c r="B138" s="45"/>
      <c r="F138" s="137"/>
      <c r="O138" s="45"/>
      <c r="Y138" s="50"/>
      <c r="Z138" s="50"/>
      <c r="AA138" s="50"/>
      <c r="AB138" s="50"/>
      <c r="AC138" s="50"/>
    </row>
    <row r="139" spans="1:29" s="51" customFormat="1" ht="14.25">
      <c r="A139" s="141"/>
      <c r="B139" s="45"/>
      <c r="F139" s="137"/>
      <c r="O139" s="45"/>
      <c r="Y139" s="50"/>
      <c r="Z139" s="50"/>
      <c r="AA139" s="50"/>
      <c r="AB139" s="50"/>
      <c r="AC139" s="50"/>
    </row>
    <row r="140" spans="1:29" s="51" customFormat="1" ht="14.25">
      <c r="A140" s="141"/>
      <c r="B140" s="45"/>
      <c r="F140" s="137"/>
      <c r="O140" s="45"/>
      <c r="Y140" s="50"/>
      <c r="Z140" s="50"/>
      <c r="AA140" s="50"/>
      <c r="AB140" s="50"/>
      <c r="AC140" s="50"/>
    </row>
    <row r="141" spans="1:29" s="51" customFormat="1" ht="14.25">
      <c r="A141" s="141"/>
      <c r="B141" s="45"/>
      <c r="F141" s="137"/>
      <c r="O141" s="45"/>
      <c r="Y141" s="50"/>
      <c r="Z141" s="50"/>
      <c r="AA141" s="50"/>
      <c r="AB141" s="50"/>
      <c r="AC141" s="50"/>
    </row>
    <row r="142" spans="1:29" s="51" customFormat="1" ht="14.25">
      <c r="A142" s="141"/>
      <c r="B142" s="45"/>
      <c r="F142" s="137"/>
      <c r="O142" s="45"/>
      <c r="Y142" s="50"/>
      <c r="Z142" s="50"/>
      <c r="AA142" s="50"/>
      <c r="AB142" s="50"/>
      <c r="AC142" s="50"/>
    </row>
    <row r="143" spans="1:29" s="51" customFormat="1" ht="14.25">
      <c r="A143" s="141"/>
      <c r="B143" s="45"/>
      <c r="F143" s="137"/>
      <c r="O143" s="45"/>
      <c r="Y143" s="50"/>
      <c r="Z143" s="50"/>
      <c r="AA143" s="50"/>
      <c r="AB143" s="50"/>
      <c r="AC143" s="50"/>
    </row>
    <row r="144" spans="1:29" s="51" customFormat="1" ht="14.25">
      <c r="A144" s="141"/>
      <c r="B144" s="45"/>
      <c r="F144" s="137"/>
      <c r="O144" s="45"/>
      <c r="Y144" s="50"/>
      <c r="Z144" s="50"/>
      <c r="AA144" s="50"/>
      <c r="AB144" s="50"/>
      <c r="AC144" s="50"/>
    </row>
    <row r="145" spans="1:29" s="51" customFormat="1" ht="14.25">
      <c r="A145" s="141"/>
      <c r="B145" s="45"/>
      <c r="F145" s="137"/>
      <c r="O145" s="45"/>
      <c r="Y145" s="50"/>
      <c r="Z145" s="50"/>
      <c r="AA145" s="50"/>
      <c r="AB145" s="50"/>
      <c r="AC145" s="50"/>
    </row>
    <row r="146" spans="1:29" s="51" customFormat="1" ht="14.25">
      <c r="A146" s="141"/>
      <c r="B146" s="45"/>
      <c r="F146" s="137"/>
      <c r="O146" s="45"/>
      <c r="Y146" s="50"/>
      <c r="Z146" s="50"/>
      <c r="AA146" s="50"/>
      <c r="AB146" s="50"/>
      <c r="AC146" s="50"/>
    </row>
    <row r="147" spans="1:29" s="51" customFormat="1" ht="14.25">
      <c r="A147" s="141"/>
      <c r="B147" s="45"/>
      <c r="F147" s="137"/>
      <c r="O147" s="45"/>
      <c r="Y147" s="50"/>
      <c r="Z147" s="50"/>
      <c r="AA147" s="50"/>
      <c r="AB147" s="50"/>
      <c r="AC147" s="50"/>
    </row>
    <row r="148" spans="1:29" s="51" customFormat="1" ht="14.25">
      <c r="A148" s="141"/>
      <c r="B148" s="45"/>
      <c r="F148" s="137"/>
      <c r="O148" s="45"/>
      <c r="Y148" s="50"/>
      <c r="Z148" s="50"/>
      <c r="AA148" s="50"/>
      <c r="AB148" s="50"/>
      <c r="AC148" s="50"/>
    </row>
    <row r="149" spans="1:29" s="51" customFormat="1" ht="14.25">
      <c r="A149" s="141"/>
      <c r="B149" s="45"/>
      <c r="F149" s="137"/>
      <c r="O149" s="45"/>
      <c r="Y149" s="50"/>
      <c r="Z149" s="50"/>
      <c r="AA149" s="50"/>
      <c r="AB149" s="50"/>
      <c r="AC149" s="50"/>
    </row>
    <row r="150" spans="1:29" s="51" customFormat="1" ht="14.25">
      <c r="A150" s="141"/>
      <c r="B150" s="45"/>
      <c r="F150" s="137"/>
      <c r="O150" s="45"/>
      <c r="Y150" s="50"/>
      <c r="Z150" s="50"/>
      <c r="AA150" s="50"/>
      <c r="AB150" s="50"/>
      <c r="AC150" s="50"/>
    </row>
    <row r="151" spans="1:29" s="51" customFormat="1" ht="14.25">
      <c r="A151" s="141"/>
      <c r="B151" s="45"/>
      <c r="F151" s="137"/>
      <c r="O151" s="45"/>
      <c r="Y151" s="50"/>
      <c r="Z151" s="50"/>
      <c r="AA151" s="50"/>
      <c r="AB151" s="50"/>
      <c r="AC151" s="50"/>
    </row>
    <row r="152" spans="1:29" s="51" customFormat="1" ht="14.25">
      <c r="A152" s="141"/>
      <c r="B152" s="45"/>
      <c r="F152" s="137"/>
      <c r="O152" s="45"/>
      <c r="Y152" s="50"/>
      <c r="Z152" s="50"/>
      <c r="AA152" s="50"/>
      <c r="AB152" s="50"/>
      <c r="AC152" s="50"/>
    </row>
    <row r="153" spans="1:29" s="51" customFormat="1" ht="14.25">
      <c r="A153" s="141"/>
      <c r="B153" s="45"/>
      <c r="F153" s="137"/>
      <c r="O153" s="45"/>
      <c r="Y153" s="50"/>
      <c r="Z153" s="50"/>
      <c r="AA153" s="50"/>
      <c r="AB153" s="50"/>
      <c r="AC153" s="50"/>
    </row>
    <row r="154" spans="1:29" s="51" customFormat="1" ht="14.25">
      <c r="A154" s="141"/>
      <c r="B154" s="45"/>
      <c r="F154" s="137"/>
      <c r="O154" s="45"/>
      <c r="Y154" s="50"/>
      <c r="Z154" s="50"/>
      <c r="AA154" s="50"/>
      <c r="AB154" s="50"/>
      <c r="AC154" s="50"/>
    </row>
    <row r="155" spans="1:29" s="51" customFormat="1" ht="14.25">
      <c r="A155" s="141"/>
      <c r="B155" s="45"/>
      <c r="F155" s="137"/>
      <c r="O155" s="45"/>
      <c r="Y155" s="50"/>
      <c r="Z155" s="50"/>
      <c r="AA155" s="50"/>
      <c r="AB155" s="50"/>
      <c r="AC155" s="50"/>
    </row>
    <row r="156" spans="1:29" s="51" customFormat="1" ht="14.25">
      <c r="A156" s="141"/>
      <c r="B156" s="45"/>
      <c r="F156" s="137"/>
      <c r="O156" s="45"/>
      <c r="Y156" s="50"/>
      <c r="Z156" s="50"/>
      <c r="AA156" s="50"/>
      <c r="AB156" s="50"/>
      <c r="AC156" s="50"/>
    </row>
    <row r="157" spans="1:29" s="51" customFormat="1" ht="14.25">
      <c r="A157" s="141"/>
      <c r="B157" s="45"/>
      <c r="F157" s="137"/>
      <c r="O157" s="45"/>
      <c r="Y157" s="50"/>
      <c r="Z157" s="50"/>
      <c r="AA157" s="50"/>
      <c r="AB157" s="50"/>
      <c r="AC157" s="50"/>
    </row>
    <row r="158" spans="1:29" s="51" customFormat="1" ht="14.25">
      <c r="A158" s="141"/>
      <c r="B158" s="45"/>
      <c r="F158" s="137"/>
      <c r="O158" s="45"/>
      <c r="Y158" s="50"/>
      <c r="Z158" s="50"/>
      <c r="AA158" s="50"/>
      <c r="AB158" s="50"/>
      <c r="AC158" s="50"/>
    </row>
    <row r="159" spans="1:29" s="51" customFormat="1" ht="14.25">
      <c r="A159" s="141"/>
      <c r="B159" s="45"/>
      <c r="F159" s="137"/>
      <c r="O159" s="45"/>
      <c r="Y159" s="50"/>
      <c r="Z159" s="50"/>
      <c r="AA159" s="50"/>
      <c r="AB159" s="50"/>
      <c r="AC159" s="50"/>
    </row>
    <row r="160" spans="1:29" s="51" customFormat="1" ht="14.25">
      <c r="A160" s="141"/>
      <c r="B160" s="45"/>
      <c r="F160" s="137"/>
      <c r="O160" s="45"/>
      <c r="Y160" s="50"/>
      <c r="Z160" s="50"/>
      <c r="AA160" s="50"/>
      <c r="AB160" s="50"/>
      <c r="AC160" s="50"/>
    </row>
    <row r="161" spans="1:29" s="51" customFormat="1" ht="14.25">
      <c r="A161" s="141"/>
      <c r="B161" s="45"/>
      <c r="F161" s="137"/>
      <c r="O161" s="45"/>
      <c r="Y161" s="50"/>
      <c r="Z161" s="50"/>
      <c r="AA161" s="50"/>
      <c r="AB161" s="50"/>
      <c r="AC161" s="50"/>
    </row>
    <row r="162" spans="1:29" s="51" customFormat="1" ht="14.25">
      <c r="A162" s="141"/>
      <c r="B162" s="45"/>
      <c r="F162" s="137"/>
      <c r="O162" s="45"/>
      <c r="Y162" s="50"/>
      <c r="Z162" s="50"/>
      <c r="AA162" s="50"/>
      <c r="AB162" s="50"/>
      <c r="AC162" s="50"/>
    </row>
    <row r="163" spans="1:29" s="51" customFormat="1" ht="14.25">
      <c r="A163" s="141"/>
      <c r="B163" s="45"/>
      <c r="F163" s="137"/>
      <c r="O163" s="45"/>
      <c r="Y163" s="50"/>
      <c r="Z163" s="50"/>
      <c r="AA163" s="50"/>
      <c r="AB163" s="50"/>
      <c r="AC163" s="50"/>
    </row>
    <row r="164" spans="1:29" s="51" customFormat="1" ht="14.25">
      <c r="A164" s="141"/>
      <c r="B164" s="45"/>
      <c r="F164" s="137"/>
      <c r="O164" s="45"/>
      <c r="Y164" s="50"/>
      <c r="Z164" s="50"/>
      <c r="AA164" s="50"/>
      <c r="AB164" s="50"/>
      <c r="AC164" s="50"/>
    </row>
    <row r="165" spans="1:29" s="51" customFormat="1" ht="14.25">
      <c r="A165" s="141"/>
      <c r="B165" s="45"/>
      <c r="F165" s="137"/>
      <c r="O165" s="45"/>
      <c r="Y165" s="50"/>
      <c r="Z165" s="50"/>
      <c r="AA165" s="50"/>
      <c r="AB165" s="50"/>
      <c r="AC165" s="50"/>
    </row>
  </sheetData>
  <sheetProtection selectLockedCells="1" selectUnlockedCells="1"/>
  <mergeCells count="110">
    <mergeCell ref="Q1:X1"/>
    <mergeCell ref="B2:E2"/>
    <mergeCell ref="M2:O2"/>
    <mergeCell ref="B3:E3"/>
    <mergeCell ref="M3:Q3"/>
    <mergeCell ref="B4:E4"/>
    <mergeCell ref="M4:P4"/>
    <mergeCell ref="B5:F5"/>
    <mergeCell ref="M6:N6"/>
    <mergeCell ref="O6:P6"/>
    <mergeCell ref="A9:U9"/>
    <mergeCell ref="A10:U10"/>
    <mergeCell ref="A11:U11"/>
    <mergeCell ref="A12:X12"/>
    <mergeCell ref="A13:A16"/>
    <mergeCell ref="B13:B16"/>
    <mergeCell ref="C13:C16"/>
    <mergeCell ref="D13:J13"/>
    <mergeCell ref="K13:K16"/>
    <mergeCell ref="L13:L16"/>
    <mergeCell ref="M13:M16"/>
    <mergeCell ref="N13:O13"/>
    <mergeCell ref="P13:S13"/>
    <mergeCell ref="T13:T16"/>
    <mergeCell ref="U13:U16"/>
    <mergeCell ref="V13:V16"/>
    <mergeCell ref="W13:W16"/>
    <mergeCell ref="X13:X16"/>
    <mergeCell ref="Y13:Y16"/>
    <mergeCell ref="D14:D16"/>
    <mergeCell ref="E14:J14"/>
    <mergeCell ref="N14:N16"/>
    <mergeCell ref="O14:O16"/>
    <mergeCell ref="P14:P16"/>
    <mergeCell ref="Q14:Q16"/>
    <mergeCell ref="R14:R16"/>
    <mergeCell ref="S14:S16"/>
    <mergeCell ref="E15:E16"/>
    <mergeCell ref="F15:F16"/>
    <mergeCell ref="G15:G16"/>
    <mergeCell ref="H15:H16"/>
    <mergeCell ref="I15:J15"/>
    <mergeCell ref="C18:X18"/>
    <mergeCell ref="C19:X19"/>
    <mergeCell ref="C20:X20"/>
    <mergeCell ref="A22:C22"/>
    <mergeCell ref="C23:X23"/>
    <mergeCell ref="A25:C25"/>
    <mergeCell ref="C26:X26"/>
    <mergeCell ref="A28:C28"/>
    <mergeCell ref="C29:X29"/>
    <mergeCell ref="A33:C33"/>
    <mergeCell ref="C34:X34"/>
    <mergeCell ref="A36:C36"/>
    <mergeCell ref="C37:X37"/>
    <mergeCell ref="A38:C38"/>
    <mergeCell ref="A39:C39"/>
    <mergeCell ref="C40:X40"/>
    <mergeCell ref="C41:X41"/>
    <mergeCell ref="A42:C42"/>
    <mergeCell ref="C43:X43"/>
    <mergeCell ref="A45:C45"/>
    <mergeCell ref="C46:X46"/>
    <mergeCell ref="A47:C47"/>
    <mergeCell ref="C48:X48"/>
    <mergeCell ref="A49:C49"/>
    <mergeCell ref="B50:X50"/>
    <mergeCell ref="A51:C51"/>
    <mergeCell ref="B52:X52"/>
    <mergeCell ref="A53:C53"/>
    <mergeCell ref="B54:X54"/>
    <mergeCell ref="A55:C55"/>
    <mergeCell ref="B56:X56"/>
    <mergeCell ref="A68:C68"/>
    <mergeCell ref="A69:C69"/>
    <mergeCell ref="A70:C70"/>
    <mergeCell ref="C71:X71"/>
    <mergeCell ref="C72:X72"/>
    <mergeCell ref="C73:X73"/>
    <mergeCell ref="A75:C75"/>
    <mergeCell ref="B76:X76"/>
    <mergeCell ref="A78:C78"/>
    <mergeCell ref="B79:X79"/>
    <mergeCell ref="A81:C81"/>
    <mergeCell ref="B82:X82"/>
    <mergeCell ref="A83:C83"/>
    <mergeCell ref="A84:C84"/>
    <mergeCell ref="B85:X85"/>
    <mergeCell ref="B86:X86"/>
    <mergeCell ref="A88:C88"/>
    <mergeCell ref="B89:X89"/>
    <mergeCell ref="A91:C91"/>
    <mergeCell ref="B92:X92"/>
    <mergeCell ref="A94:C94"/>
    <mergeCell ref="B95:X95"/>
    <mergeCell ref="A98:C98"/>
    <mergeCell ref="B99:X99"/>
    <mergeCell ref="A104:C104"/>
    <mergeCell ref="B105:X105"/>
    <mergeCell ref="A116:C116"/>
    <mergeCell ref="A117:C117"/>
    <mergeCell ref="A118:C118"/>
    <mergeCell ref="A119:C119"/>
    <mergeCell ref="A120:B120"/>
    <mergeCell ref="K120:O120"/>
    <mergeCell ref="A123:D123"/>
    <mergeCell ref="E124:F124"/>
    <mergeCell ref="H124:J124"/>
    <mergeCell ref="E125:F125"/>
    <mergeCell ref="H125:J125"/>
  </mergeCells>
  <printOptions/>
  <pageMargins left="0.3541666666666667" right="0.24097222222222223" top="0.6125" bottom="0.2430555555555555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2021-02-05T08:49:53Z</cp:lastPrinted>
  <dcterms:created xsi:type="dcterms:W3CDTF">2011-09-13T12:33:42Z</dcterms:created>
  <dcterms:modified xsi:type="dcterms:W3CDTF">2022-01-05T09:15:45Z</dcterms:modified>
  <cp:category/>
  <cp:version/>
  <cp:contentType/>
  <cp:contentStatus/>
  <cp:revision>196</cp:revision>
</cp:coreProperties>
</file>