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" sheetId="1" r:id="rId1"/>
  </sheets>
  <definedNames>
    <definedName name="Excel_BuiltIn_Print_Area_1">#REF!</definedName>
    <definedName name="Excel_BuiltIn_Print_Area_2">'3'!$A$1:$U$121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<sst xmlns="http://schemas.openxmlformats.org/spreadsheetml/2006/main" count="241" uniqueCount="214">
  <si>
    <t>Додаток 3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</si>
  <si>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ПОГОДЖЕНО</t>
  </si>
  <si>
    <t xml:space="preserve">ЗАТВЕРДЖЕНО                         </t>
  </si>
  <si>
    <r>
      <rPr>
        <sz val="11"/>
        <color indexed="8"/>
        <rFont val="Times New Roman"/>
        <family val="1"/>
      </rPr>
      <t xml:space="preserve">рішенням </t>
    </r>
    <r>
      <rPr>
        <b/>
        <u val="single"/>
        <sz val="10"/>
        <color indexed="8"/>
        <rFont val="Times New Roman"/>
        <family val="1"/>
      </rPr>
      <t>Чорноморської міської ради Одеського району Одеської області</t>
    </r>
  </si>
  <si>
    <t xml:space="preserve"> Директор   КП «Чорноморськводоканал»</t>
  </si>
  <si>
    <t xml:space="preserve">          (найменування органу місцевого самоврядування)</t>
  </si>
  <si>
    <t>(посадова особа ліцензіата)</t>
  </si>
  <si>
    <t>Від _______________2021 року № ________</t>
  </si>
  <si>
    <r>
      <rPr>
        <sz val="10.5"/>
        <rFont val="Times New Roman"/>
        <family val="1"/>
      </rPr>
      <t>__________________</t>
    </r>
    <r>
      <rPr>
        <b/>
        <u val="single"/>
        <sz val="10.5"/>
        <rFont val="Times New Roman"/>
        <family val="1"/>
      </rPr>
      <t>В.Г.Бондаренко</t>
    </r>
  </si>
  <si>
    <t>М.П.</t>
  </si>
  <si>
    <t>(підпис)</t>
  </si>
  <si>
    <t>(П.І.Б.)</t>
  </si>
  <si>
    <t>"____"_______________ 2021 року</t>
  </si>
  <si>
    <t>Фінансовий план використання коштів для  виконання  інвестиційної програми на 2021 рік</t>
  </si>
  <si>
    <t>КП “Чорноморськводоканал” (КОРИГУВАННЯ)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</si>
  <si>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</si>
  <si>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</si>
  <si>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</si>
  <si>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</si>
  <si>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</si>
  <si>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</si>
  <si>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та прогнозний періоди тис. грн. (без ПДВ)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</si>
  <si>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</si>
  <si>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</si>
  <si>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</si>
  <si>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</si>
  <si>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Економічний ефект  (тис. грн.)***</t>
  </si>
  <si>
    <t xml:space="preserve">загальна сума </t>
  </si>
  <si>
    <t>з урахуванням:</t>
  </si>
  <si>
    <t>госпо-      дарський  (вартість    матеріаль-них ресурсів)</t>
  </si>
  <si>
    <t>підряд-  ний</t>
  </si>
  <si>
    <t>планова-ний період</t>
  </si>
  <si>
    <t>прогнозний період</t>
  </si>
  <si>
    <t>аморти-   заційні відраху-   вання</t>
  </si>
  <si>
    <t>виробничі інвестиції з прибутку</t>
  </si>
  <si>
    <t>позичко-ві кошти</t>
  </si>
  <si>
    <t>інші залучені кошти, з них:</t>
  </si>
  <si>
    <t>бюджетні кошти (не підлягають повернен-ню)</t>
  </si>
  <si>
    <t>підлягають поверненню</t>
  </si>
  <si>
    <t xml:space="preserve"> не підлягають поверненню </t>
  </si>
  <si>
    <t>Плано-ваний період + 1</t>
  </si>
  <si>
    <t>плано-ваний період + n*</t>
  </si>
  <si>
    <t>І</t>
  </si>
  <si>
    <t>ВОДОПОСТАЧАННЯ</t>
  </si>
  <si>
    <t xml:space="preserve"> 1.1</t>
  </si>
  <si>
    <r>
      <rPr>
        <b/>
        <sz val="9"/>
        <rFont val="Times New Roman"/>
        <family val="1"/>
      </rP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 з урахуванням:</t>
    </r>
  </si>
  <si>
    <t xml:space="preserve">  1.1.1</t>
  </si>
  <si>
    <t>Заходи зі зниження питомих витрат, а також втрат ресурсів,  з них:</t>
  </si>
  <si>
    <t>Усього за підпунктом 1.1.1</t>
  </si>
  <si>
    <t>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</si>
  <si>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</si>
  <si>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</si>
  <si>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</si>
  <si>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</si>
  <si>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</si>
  <si>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</si>
  <si>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них.:</t>
  </si>
  <si>
    <t>1.1.4.1</t>
  </si>
  <si>
    <r>
      <rPr>
        <sz val="9"/>
        <rFont val="Times New Roman"/>
        <family val="1"/>
      </rPr>
      <t xml:space="preserve">Будівництво водопровідної насосної станції за адресою вул. Парусна, 8, м. Чорноморськ, Одеська область 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</si>
  <si>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1 шт</t>
  </si>
  <si>
    <t>1.1.4.2</t>
  </si>
  <si>
    <r>
      <rPr>
        <sz val="9"/>
        <rFont val="Times New Roman"/>
        <family val="1"/>
      </rPr>
      <t>Будівництво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 </t>
    </r>
    <r>
      <rPr>
        <b/>
        <i/>
        <sz val="9"/>
        <color indexed="8"/>
        <rFont val="Times New Roman"/>
        <family val="1"/>
      </rPr>
      <t xml:space="preserve">(експертиза проекту та </t>
    </r>
    <r>
      <rPr>
        <b/>
        <i/>
        <sz val="9"/>
        <rFont val="Times New Roman"/>
        <family val="1"/>
      </rPr>
      <t>будівельні роботи</t>
    </r>
    <r>
      <rPr>
        <sz val="9"/>
        <rFont val="Times New Roman"/>
        <family val="1"/>
      </rPr>
      <t>)</t>
    </r>
  </si>
  <si>
    <t>1.1.4.3</t>
  </si>
  <si>
    <r>
      <rPr>
        <sz val="9"/>
        <rFont val="Times New Roman"/>
        <family val="1"/>
      </rPr>
      <t>Будівництво колодязя з запірною арматурою за адресою перехрестя вул. Перемоги та вул. Торгова, м. Чорноморськ, Одеська область</t>
    </r>
    <r>
      <rPr>
        <b/>
        <i/>
        <sz val="9"/>
        <color indexed="8"/>
        <rFont val="Times New Roman"/>
        <family val="1"/>
      </rPr>
      <t xml:space="preserve">(проектні роботи, експертиза проекту, </t>
    </r>
    <r>
      <rPr>
        <b/>
        <i/>
        <sz val="9"/>
        <rFont val="Times New Roman"/>
        <family val="1"/>
      </rPr>
      <t>будівельні роботи)</t>
    </r>
  </si>
  <si>
    <t>Усього за підпунктом 1.1.4</t>
  </si>
  <si>
    <t xml:space="preserve">  1.1.5</t>
  </si>
  <si>
    <t>Заходи щодо підвищення екологічної безпеки та охорони навколишнього середовища, з них:</t>
  </si>
  <si>
    <t>1.1.5.1</t>
  </si>
  <si>
    <r>
      <rPr>
        <sz val="9"/>
        <rFont val="Times New Roman"/>
        <family val="1"/>
      </rPr>
      <t xml:space="preserve">Придбання дозуючого насосу DMI 6,0-8 BX-PVC-P3/V/C-X-G133 </t>
    </r>
    <r>
      <rPr>
        <b/>
        <i/>
        <sz val="9"/>
        <rFont val="Times New Roman"/>
        <family val="1"/>
      </rPr>
      <t>(Модернізація обладнання станції дознезараження води діоксидом хлору)</t>
    </r>
  </si>
  <si>
    <t>Усього за підпунктом 1.1.5</t>
  </si>
  <si>
    <t>1.1.6</t>
  </si>
  <si>
    <t>Інші заходи,з них:</t>
  </si>
  <si>
    <t>Усього за підпунктом 1.1.6</t>
  </si>
  <si>
    <t>Усього за пунктом 1.1</t>
  </si>
  <si>
    <t>1.2</t>
  </si>
  <si>
    <t xml:space="preserve">Інші заходи з них:   </t>
  </si>
  <si>
    <t>1.2.1</t>
  </si>
  <si>
    <t>Заходи зі зниження питомих витрат, а також втрат ресурсів, з них:</t>
  </si>
  <si>
    <t>Усього за підпунктом 1.2.1</t>
  </si>
  <si>
    <t>1.2.2</t>
  </si>
  <si>
    <t>1.2.2.1</t>
  </si>
  <si>
    <t>Придбання водолічильника ультразвукового  для встановлення на водовід 700 мм за адресою м.Чорноморськ в районі вул Перемоги, 35А</t>
  </si>
  <si>
    <t>Усього за підпунктом 1.2.2</t>
  </si>
  <si>
    <t>1.2.3</t>
  </si>
  <si>
    <t>Усього за підпунктом 1.2.3</t>
  </si>
  <si>
    <t>1.2.4</t>
  </si>
  <si>
    <t>Заходи щодо підвищення якості послуг з централізованого водопостачання,  з них: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</si>
  <si>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</si>
  <si>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</si>
  <si>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</si>
  <si>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</si>
  <si>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</si>
  <si>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</si>
  <si>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1.2.6</t>
  </si>
  <si>
    <t>1.2.7</t>
  </si>
  <si>
    <t>Усього за підпунктом 1.2.7</t>
  </si>
  <si>
    <t>1.2.8</t>
  </si>
  <si>
    <t>Інші заходи, з них:</t>
  </si>
  <si>
    <t>1.2.8.1</t>
  </si>
  <si>
    <r>
      <rPr>
        <sz val="9"/>
        <rFont val="Times New Roman"/>
        <family val="1"/>
      </rPr>
      <t xml:space="preserve">Капітальний ремонт зовнішнього освітлення майданчика ЦНС за адресою вул. Транспортна, 11, м. Чорноморськ </t>
    </r>
    <r>
      <rPr>
        <b/>
        <i/>
        <sz val="9"/>
        <rFont val="Times New Roman"/>
        <family val="1"/>
      </rPr>
      <t>(будівельні роботи)</t>
    </r>
  </si>
  <si>
    <t>12 світильн</t>
  </si>
  <si>
    <t>1.2.8.2</t>
  </si>
  <si>
    <r>
      <rPr>
        <sz val="9"/>
        <rFont val="Times New Roman"/>
        <family val="1"/>
      </rPr>
      <t>Зовнішне електропостачання станції знезараження води за адресою: Одеська обл., м. Чорноморськ, вул. Перемоги, 17-Н</t>
    </r>
    <r>
      <rPr>
        <b/>
        <i/>
        <sz val="9"/>
        <rFont val="Times New Roman"/>
        <family val="1"/>
      </rPr>
      <t xml:space="preserve"> (експертиза проекту та будівельні роботи)</t>
    </r>
  </si>
  <si>
    <t>42 м</t>
  </si>
  <si>
    <t>1.2.8.3</t>
  </si>
  <si>
    <r>
      <rPr>
        <sz val="9"/>
        <rFont val="Times New Roman"/>
        <family val="1"/>
      </rPr>
      <t>Технічне переоснащення ПНС за адресою вул. Паркова, 8, м.Чорноморськ, Одеська обл.</t>
    </r>
    <r>
      <rPr>
        <b/>
        <i/>
        <sz val="9"/>
        <rFont val="Times New Roman"/>
        <family val="1"/>
      </rPr>
      <t xml:space="preserve"> </t>
    </r>
  </si>
  <si>
    <t>1 ПНС</t>
  </si>
  <si>
    <t>1.2.8.4</t>
  </si>
  <si>
    <r>
      <rPr>
        <sz val="9"/>
        <rFont val="Times New Roman"/>
        <family val="1"/>
      </rPr>
      <t>Модернізація комп`ютернї системи (</t>
    </r>
    <r>
      <rPr>
        <b/>
        <sz val="9"/>
        <rFont val="Times New Roman"/>
        <family val="1"/>
      </rPr>
      <t>придбання</t>
    </r>
    <r>
      <rPr>
        <sz val="9"/>
        <rFont val="Times New Roman"/>
        <family val="1"/>
      </rPr>
      <t xml:space="preserve"> персонального комп'ютеру (серверу) в комплекті з ліцензованим програмним забезпеченням)</t>
    </r>
  </si>
  <si>
    <t>1 к-т</t>
  </si>
  <si>
    <t>1.2.8.5</t>
  </si>
  <si>
    <r>
      <rPr>
        <sz val="9"/>
        <rFont val="Times New Roman"/>
        <family val="1"/>
      </rPr>
      <t xml:space="preserve">Капітальнийу ремонт водогону Dn 700мм (ст), Dn 500мм (чав), розташованого в районі с/т “Аист” та с. Сухий Лиман , Овідіопольсього р-ну, Одеської області </t>
    </r>
    <r>
      <rPr>
        <b/>
        <i/>
        <sz val="9"/>
        <rFont val="Times New Roman"/>
        <family val="1"/>
      </rPr>
      <t xml:space="preserve">(проектні роботи) </t>
    </r>
  </si>
  <si>
    <t>1 проект</t>
  </si>
  <si>
    <t>1.2.8.6</t>
  </si>
  <si>
    <t>Технічне переоснащення зовнішнього освітлення майданчика РЧВ місткістю 10000 м3 за адресою: Одеська обл., Одеський р-н, с. Молодіжне, вул. Санжійська дорога, 3Б (будівельні роботи)</t>
  </si>
  <si>
    <t>38 світильн</t>
  </si>
  <si>
    <t>1.2.8.7</t>
  </si>
  <si>
    <r>
      <rPr>
        <sz val="9"/>
        <rFont val="Times New Roman"/>
        <family val="1"/>
      </rPr>
      <t>Модернізація системи керування дозуючими насосами для повної автоматизації станції знезараження води за адресою: Одеська обл., м. Чорноморськ, вул. Перемоги, 35А</t>
    </r>
    <r>
      <rPr>
        <b/>
        <i/>
        <sz val="9"/>
        <rFont val="Times New Roman"/>
        <family val="1"/>
      </rPr>
      <t xml:space="preserve"> (проектні та будівельні роботи)</t>
    </r>
  </si>
  <si>
    <t>1 СК</t>
  </si>
  <si>
    <t>1.2.8.8</t>
  </si>
  <si>
    <r>
      <rPr>
        <sz val="9"/>
        <rFont val="Times New Roman"/>
        <family val="1"/>
      </rPr>
      <t>Модернізація системи керування вузлом обліку для повної його автоматизації за адресою: Одеська обл., с. В.Дальник, вул. Маяцька, 21</t>
    </r>
    <r>
      <rPr>
        <b/>
        <i/>
        <sz val="9"/>
        <rFont val="Times New Roman"/>
        <family val="1"/>
      </rPr>
      <t xml:space="preserve"> (проектні та будівельні роботи)</t>
    </r>
  </si>
  <si>
    <t>1.2.8.9</t>
  </si>
  <si>
    <r>
      <rPr>
        <sz val="9"/>
        <rFont val="Times New Roman"/>
        <family val="1"/>
      </rPr>
      <t>Будівництво повітряної лінії 0.4 кВ для зовнішнього електропостачання водопровідної насосної станції “Сухий лиман”</t>
    </r>
    <r>
      <rPr>
        <sz val="9"/>
        <color indexed="8"/>
        <rFont val="Times New Roman"/>
        <family val="1"/>
      </rPr>
      <t xml:space="preserve"> за адресою: Одеська область, с. Сухий Лиман, вул. Морська, 1Б </t>
    </r>
    <r>
      <rPr>
        <b/>
        <i/>
        <sz val="9"/>
        <color indexed="8"/>
        <rFont val="Times New Roman"/>
        <family val="1"/>
      </rPr>
      <t>(проект</t>
    </r>
    <r>
      <rPr>
        <b/>
        <i/>
        <sz val="9"/>
        <rFont val="Times New Roman"/>
        <family val="1"/>
      </rPr>
      <t>ні роботи</t>
    </r>
    <r>
      <rPr>
        <sz val="9"/>
        <rFont val="Times New Roman"/>
        <family val="1"/>
      </rPr>
      <t>)</t>
    </r>
  </si>
  <si>
    <t>1.2.8.10</t>
  </si>
  <si>
    <r>
      <rPr>
        <sz val="9"/>
        <rFont val="Times New Roman"/>
        <family val="1"/>
      </rPr>
      <t xml:space="preserve">Реконструкція мереж водопроводу Д 300 мм в районі вул. Радісна, 21А, в м.Чорноморськ </t>
    </r>
    <r>
      <rPr>
        <b/>
        <i/>
        <sz val="9"/>
        <color indexed="8"/>
        <rFont val="Times New Roman"/>
        <family val="1"/>
      </rPr>
      <t>(експертиза проекту)</t>
    </r>
  </si>
  <si>
    <t>1.2.8.11</t>
  </si>
  <si>
    <r>
      <rPr>
        <sz val="9"/>
        <rFont val="Times New Roman"/>
        <family val="1"/>
      </rPr>
      <t xml:space="preserve">Реконструкція сталевої ділянки водогону Д 700 мм за адресою: Одеська область, Одеський район, с. Молодіжне, район вул. Заводської </t>
    </r>
    <r>
      <rPr>
        <b/>
        <i/>
        <sz val="9"/>
        <rFont val="Times New Roman"/>
        <family val="1"/>
      </rPr>
      <t>(проектні роботи, експертиза проекту)</t>
    </r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</si>
  <si>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</si>
  <si>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</si>
  <si>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</si>
  <si>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</si>
  <si>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</si>
  <si>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</si>
  <si>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rPr>
        <b/>
        <sz val="9"/>
        <rFont val="Times New Roman"/>
        <family val="1"/>
      </rP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 xml:space="preserve">єктів водовідведення </t>
    </r>
    <r>
      <rPr>
        <b/>
        <sz val="9"/>
        <color indexed="25"/>
        <rFont val="Times New Roman"/>
        <family val="1"/>
      </rPr>
      <t xml:space="preserve"> </t>
    </r>
    <r>
      <rPr>
        <b/>
        <sz val="9"/>
        <rFont val="Times New Roman"/>
        <family val="1"/>
      </rPr>
      <t>з урахуванням:</t>
    </r>
  </si>
  <si>
    <t xml:space="preserve">  2.1.1</t>
  </si>
  <si>
    <t>Заходи зі зниження питомих витрат, а також втрат ресурсів, у т.ч.:</t>
  </si>
  <si>
    <t>Усього за підпунктом 2.1.1</t>
  </si>
  <si>
    <t>2.1.2</t>
  </si>
  <si>
    <t>Усього за підпунктом 2.1.2</t>
  </si>
  <si>
    <t>2.1.3</t>
  </si>
  <si>
    <t>Модернізація та закупівля транспортних засобів спеціального та спеціалізованого призначення, з них:</t>
  </si>
  <si>
    <t>Усього за підпунктом  2.1.3</t>
  </si>
  <si>
    <t>2.1.4</t>
  </si>
  <si>
    <t>Усього за підпунктом 2.1.4</t>
  </si>
  <si>
    <t>2.1.5</t>
  </si>
  <si>
    <t>Усього за підпунктом 2.1.5</t>
  </si>
  <si>
    <t>Усього за пунктом 2.1</t>
  </si>
  <si>
    <t>2.2</t>
  </si>
  <si>
    <t xml:space="preserve"> Інші заходи  з урахуванням :</t>
  </si>
  <si>
    <t>2.2.1</t>
  </si>
  <si>
    <t>Усього за підпунктом 2.2.1</t>
  </si>
  <si>
    <t>2.2.2</t>
  </si>
  <si>
    <t>Усього за підпунктом2.2.2</t>
  </si>
  <si>
    <t>2.2.3</t>
  </si>
  <si>
    <t>Усього за підпунктом 2.2.3</t>
  </si>
  <si>
    <t>2.2.4</t>
  </si>
  <si>
    <t>2.2.4.1</t>
  </si>
  <si>
    <t>Придбання гідродінамічної каналопромивочної установки</t>
  </si>
  <si>
    <t>2.2.4.2</t>
  </si>
  <si>
    <r>
      <rPr>
        <sz val="9"/>
        <rFont val="Times New Roman"/>
        <family val="1"/>
      </rPr>
      <t xml:space="preserve">Придбання автомобілю вантажного ISUZU AB220 на шасі  ISUZU NPR 75L </t>
    </r>
    <r>
      <rPr>
        <b/>
        <i/>
        <sz val="9"/>
        <rFont val="Times New Roman"/>
        <family val="1"/>
      </rPr>
      <t>(частково)</t>
    </r>
  </si>
  <si>
    <t>Усього за підпунктом 2.2.4</t>
  </si>
  <si>
    <t>2.2.5</t>
  </si>
  <si>
    <t>2.2.5.1</t>
  </si>
  <si>
    <t xml:space="preserve">Придбання щитових затворів з нержавіючої сталі з електроприводами на пісколовку відділення №1, №2 каналізаційних очисних споруд м.Чорноморська </t>
  </si>
  <si>
    <t>2 шт</t>
  </si>
  <si>
    <t>2.2.5.2</t>
  </si>
  <si>
    <t>Впровадження технології утилізації осаду (передпроектні, вишукувальні роботи, придбання перетрушувача та пристрою для укривання буртів, трактору зі сповільнювачем ходу, напівпричіпу НТС-5, навісного обладнання, лушпиння соняшника, соломи, листя та інше) на каналізаційних очисних спорудах м.Чорноморська</t>
  </si>
  <si>
    <t>1 компл.</t>
  </si>
  <si>
    <t>2.2.5.3</t>
  </si>
  <si>
    <t xml:space="preserve">Придбання гидроелеватору з нержавіючої сталі на пісколовку каналізаційних очисних споруд м.Чорноморська </t>
  </si>
  <si>
    <t>2.2.5.4</t>
  </si>
  <si>
    <r>
      <rPr>
        <sz val="9"/>
        <rFont val="Times New Roman"/>
        <family val="1"/>
      </rPr>
      <t xml:space="preserve">Придбання насосу СДВ160/45 з ел.двигуном АИР200 М4 (37/4500) </t>
    </r>
    <r>
      <rPr>
        <b/>
        <i/>
        <sz val="9"/>
        <rFont val="Times New Roman"/>
        <family val="1"/>
      </rPr>
      <t>(Модернізація обладнання КНС ІСРЗ)</t>
    </r>
  </si>
  <si>
    <t>1шт</t>
  </si>
  <si>
    <t>Усього за підпунктом 2.2.5</t>
  </si>
  <si>
    <t>2.2.6</t>
  </si>
  <si>
    <t>2.2.6.1</t>
  </si>
  <si>
    <r>
      <rPr>
        <sz val="9"/>
        <rFont val="Times New Roman"/>
        <family val="1"/>
      </rPr>
      <t xml:space="preserve">Діспечерізація та автоматизація КНС Одеська; Малодолинська; Олександрійська1; Олександрійська2 </t>
    </r>
    <r>
      <rPr>
        <b/>
        <i/>
        <sz val="9"/>
        <rFont val="Times New Roman"/>
        <family val="1"/>
      </rPr>
      <t>(проектні та монтажні роботи)</t>
    </r>
  </si>
  <si>
    <t>4 КНС</t>
  </si>
  <si>
    <t>2.2.6.2</t>
  </si>
  <si>
    <r>
      <rPr>
        <sz val="9"/>
        <rFont val="Times New Roman"/>
        <family val="1"/>
      </rPr>
      <t xml:space="preserve">Обстеження з/б конструкцій  аеротенку каналізаційних очисних споруд м.Чорноморська </t>
    </r>
    <r>
      <rPr>
        <b/>
        <i/>
        <sz val="9"/>
        <rFont val="Times New Roman"/>
        <family val="1"/>
      </rPr>
      <t>(для подальшого капремонту)</t>
    </r>
  </si>
  <si>
    <t>1 споруда</t>
  </si>
  <si>
    <t>2.2.6.3</t>
  </si>
  <si>
    <t xml:space="preserve">Обстеження залізобетонних конструкцій відстійника d=24 м, що розташований на території каналізаційних очисних споруд м. Чорноморська за адресою: Одеська область, Одеський район, Дальницька сільрада, комплекс будівель і споруд №2 (за межами населеного пункту) </t>
  </si>
  <si>
    <t>2.2.6.4</t>
  </si>
  <si>
    <t>Інженерно-геодезичні вишукування (топогеодезична зйомка у масштабі 1:500) ділянки території СТ "Портовик" в м. Чорноморськ, Одеського району, Одеської області</t>
  </si>
  <si>
    <t>1 зйомка</t>
  </si>
  <si>
    <t>2.2.6.5</t>
  </si>
  <si>
    <r>
      <rPr>
        <sz val="9"/>
        <rFont val="Times New Roman"/>
        <family val="1"/>
      </rPr>
      <t xml:space="preserve">Будівельні роботи по винесеню мереж водовідведення, які приймають стоки від житлового будинку ОСББ «НОМЕР СІМ» з приватної території ТОВ “Іллічівськміськбуд” за адресою: вул. Лазурна, 2, м. Чорноморськ, Одеська область </t>
    </r>
    <r>
      <rPr>
        <b/>
        <i/>
        <sz val="9"/>
        <rFont val="Times New Roman"/>
        <family val="1"/>
      </rPr>
      <t>(проектні роботи та експертиза проекту)</t>
    </r>
  </si>
  <si>
    <t>2.2.6.6</t>
  </si>
  <si>
    <t xml:space="preserve">Придбання мікроскопа в технологічну лабораторію очисних споруд для проведення гідробіологічного аналізу активного мулу </t>
  </si>
  <si>
    <t>2.2.6.7</t>
  </si>
  <si>
    <t xml:space="preserve">Монтаж і пусконалагоджувальні роботи системи автономної припливно-витяжної вентиляції (СВ) кабіни оператора цеху механічного зневоднення осадів за адресою: Дальницька сільська рада, комплекс будівель і споруд №2 (за межами населеного пункту) </t>
  </si>
  <si>
    <t>1 установка</t>
  </si>
  <si>
    <t>2.2.6.8</t>
  </si>
  <si>
    <r>
      <rPr>
        <sz val="9"/>
        <rFont val="Times New Roman"/>
        <family val="1"/>
      </rPr>
      <t xml:space="preserve">Реконструкція ділянки каналізаційного колектору Dn 200 мм за адресою від вул. Данченко, 5 – вздовж пр-ту Миру, 11 в м. Чорноморськ, Одеської області </t>
    </r>
    <r>
      <rPr>
        <b/>
        <i/>
        <sz val="9"/>
        <color indexed="8"/>
        <rFont val="Times New Roman"/>
        <family val="1"/>
      </rPr>
      <t>(проектні роботи, експертиза проекту)</t>
    </r>
  </si>
  <si>
    <t>102 м</t>
  </si>
  <si>
    <t>2.2.6.9</t>
  </si>
  <si>
    <r>
      <rPr>
        <sz val="9"/>
        <rFont val="Times New Roman"/>
        <family val="1"/>
      </rPr>
      <t xml:space="preserve">Капітальний ремонт первинного відстійника на </t>
    </r>
    <r>
      <rPr>
        <sz val="9"/>
        <color indexed="8"/>
        <rFont val="Times New Roman"/>
        <family val="1"/>
      </rPr>
      <t>каналізаційних очисних спорудах м.Чорноморська (</t>
    </r>
    <r>
      <rPr>
        <b/>
        <i/>
        <sz val="9"/>
        <color indexed="8"/>
        <rFont val="Times New Roman"/>
        <family val="1"/>
      </rPr>
      <t>проектні роботи, експериза проекту</t>
    </r>
    <r>
      <rPr>
        <sz val="9"/>
        <color indexed="8"/>
        <rFont val="Times New Roman"/>
        <family val="1"/>
      </rPr>
      <t>)</t>
    </r>
  </si>
  <si>
    <t>1 будівля</t>
  </si>
  <si>
    <t>2.2.6.10</t>
  </si>
  <si>
    <r>
      <rPr>
        <sz val="9"/>
        <rFont val="Times New Roman"/>
        <family val="1"/>
      </rPr>
      <t>Реконструкція двох паралельних ділянок напірного каналізаційного колектору Dn 300 мм та Dn 200 мм за адресою: вул. Промислова, 1 в м. Чорноморськ, Одеського району, Одеської області</t>
    </r>
    <r>
      <rPr>
        <b/>
        <i/>
        <sz val="9"/>
        <rFont val="Times New Roman"/>
        <family val="1"/>
      </rPr>
      <t xml:space="preserve"> (проектні роботи)</t>
    </r>
  </si>
  <si>
    <t>35м</t>
  </si>
  <si>
    <t>Усього за підпунктом  2.2.6</t>
  </si>
  <si>
    <t>Усього за пунктом 2.2</t>
  </si>
  <si>
    <t>Усього за розділом ІІ</t>
  </si>
  <si>
    <t>Усього за інвестиційною програмою</t>
  </si>
  <si>
    <t>Примітки:  n* - кількість років інвестиційної програми.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</si>
  <si>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</si>
  <si>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</si>
  <si>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</si>
  <si>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r>
      <rPr>
        <sz val="10"/>
        <rFont val="Times New Roman"/>
        <family val="1"/>
      </rPr>
      <t xml:space="preserve">                          </t>
    </r>
    <r>
      <rPr>
        <u val="single"/>
        <sz val="10"/>
        <rFont val="Times New Roman"/>
        <family val="1"/>
      </rPr>
      <t xml:space="preserve"> Начальник ОПР     </t>
    </r>
    <r>
      <rPr>
        <sz val="10"/>
        <rFont val="Times New Roman"/>
        <family val="1"/>
      </rPr>
      <t xml:space="preserve">                                                                                     ___________________                                                       </t>
    </r>
    <r>
      <rPr>
        <u val="single"/>
        <sz val="10"/>
        <rFont val="Times New Roman"/>
        <family val="1"/>
      </rPr>
      <t xml:space="preserve">  Тетяна СКИДАН</t>
    </r>
  </si>
  <si>
    <t>(посада відповідального виконавця)</t>
  </si>
  <si>
    <t xml:space="preserve">                                   (підпис)</t>
  </si>
  <si>
    <r>
      <rPr>
        <sz val="8"/>
        <rFont val="Times New Roman"/>
        <family val="1"/>
      </rPr>
      <t xml:space="preserve">                    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</si>
</sst>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р.&quot;_-;\-* #,##0.00&quot;р.&quot;_-;_-* \-??&quot;р.&quot;_-;_-@_-"/>
    <numFmt numFmtId="166" formatCode="@"/>
    <numFmt numFmtId="167" formatCode="#,##0.00"/>
    <numFmt numFmtId="168" formatCode="0.00"/>
    <numFmt numFmtId="169" formatCode="General"/>
    <numFmt numFmtId="170" formatCode="0.0"/>
    <numFmt numFmtId="171" formatCode="0"/>
    <numFmt numFmtId="172" formatCode="#,##0"/>
    <numFmt numFmtId="173" formatCode="_-* #,##0.00\ _г_р_н_._-;\-* #,##0.00\ _г_р_н_._-;_-* \-??\ _г_р_н_._-;_-@_-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b/>
      <sz val="9"/>
      <color indexed="25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2" fillId="0" borderId="0">
      <alignment/>
      <protection/>
    </xf>
  </cellStyleXfs>
  <cellXfs count="117">
    <xf numFmtId="164" fontId="0" fillId="0" borderId="0" xfId="0" applyAlignment="1">
      <alignment/>
    </xf>
    <xf numFmtId="165" fontId="19" fillId="0" borderId="0" xfId="0" applyNumberFormat="1" applyFont="1" applyFill="1" applyAlignment="1">
      <alignment horizontal="center" wrapText="1"/>
    </xf>
    <xf numFmtId="164" fontId="19" fillId="0" borderId="0" xfId="0" applyFont="1" applyFill="1" applyAlignment="1">
      <alignment wrapText="1"/>
    </xf>
    <xf numFmtId="164" fontId="19" fillId="0" borderId="0" xfId="0" applyFont="1" applyFill="1" applyBorder="1" applyAlignment="1">
      <alignment wrapText="1"/>
    </xf>
    <xf numFmtId="164" fontId="0" fillId="0" borderId="0" xfId="0" applyAlignment="1">
      <alignment wrapText="1"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Border="1" applyAlignment="1">
      <alignment horizontal="left" vertical="center" wrapText="1"/>
    </xf>
    <xf numFmtId="164" fontId="20" fillId="0" borderId="0" xfId="100" applyFont="1" applyBorder="1" applyAlignment="1">
      <alignment horizontal="center" wrapText="1"/>
      <protection/>
    </xf>
    <xf numFmtId="164" fontId="20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horizontal="left" vertical="center" wrapText="1"/>
    </xf>
    <xf numFmtId="164" fontId="22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 wrapText="1"/>
    </xf>
    <xf numFmtId="164" fontId="25" fillId="0" borderId="0" xfId="0" applyFont="1" applyFill="1" applyBorder="1" applyAlignment="1">
      <alignment horizontal="left" vertical="top" wrapText="1"/>
    </xf>
    <xf numFmtId="164" fontId="19" fillId="0" borderId="0" xfId="0" applyFont="1" applyFill="1" applyAlignment="1">
      <alignment vertical="top" wrapText="1"/>
    </xf>
    <xf numFmtId="164" fontId="25" fillId="0" borderId="0" xfId="0" applyFont="1" applyFill="1" applyBorder="1" applyAlignment="1">
      <alignment horizontal="center" vertical="top" wrapText="1"/>
    </xf>
    <xf numFmtId="164" fontId="26" fillId="0" borderId="0" xfId="0" applyFont="1" applyFill="1" applyBorder="1" applyAlignment="1">
      <alignment horizontal="center" vertical="center" wrapText="1"/>
    </xf>
    <xf numFmtId="164" fontId="20" fillId="0" borderId="0" xfId="100" applyFont="1" applyAlignment="1">
      <alignment horizontal="left" wrapText="1"/>
      <protection/>
    </xf>
    <xf numFmtId="164" fontId="28" fillId="0" borderId="0" xfId="100" applyFont="1" applyBorder="1" applyAlignment="1">
      <alignment horizontal="center" wrapText="1"/>
      <protection/>
    </xf>
    <xf numFmtId="164" fontId="0" fillId="0" borderId="0" xfId="0" applyFill="1" applyAlignment="1">
      <alignment vertical="top" wrapText="1"/>
    </xf>
    <xf numFmtId="164" fontId="25" fillId="0" borderId="0" xfId="0" applyFont="1" applyFill="1" applyAlignment="1">
      <alignment vertical="top" wrapText="1"/>
    </xf>
    <xf numFmtId="164" fontId="25" fillId="0" borderId="0" xfId="0" applyFont="1" applyFill="1" applyBorder="1" applyAlignment="1">
      <alignment horizontal="right" vertical="top" wrapText="1"/>
    </xf>
    <xf numFmtId="164" fontId="29" fillId="0" borderId="0" xfId="0" applyFont="1" applyFill="1" applyAlignment="1">
      <alignment horizontal="left" vertical="top" wrapText="1"/>
    </xf>
    <xf numFmtId="164" fontId="21" fillId="0" borderId="0" xfId="0" applyFont="1" applyFill="1" applyAlignment="1">
      <alignment horizontal="left" vertical="top" wrapText="1"/>
    </xf>
    <xf numFmtId="164" fontId="30" fillId="0" borderId="0" xfId="100" applyFont="1" applyBorder="1" applyAlignment="1">
      <alignment horizontal="left" wrapText="1"/>
      <protection/>
    </xf>
    <xf numFmtId="164" fontId="30" fillId="0" borderId="0" xfId="0" applyFont="1" applyFill="1" applyBorder="1" applyAlignment="1">
      <alignment horizontal="left" wrapText="1"/>
    </xf>
    <xf numFmtId="164" fontId="2" fillId="0" borderId="0" xfId="100" applyAlignment="1">
      <alignment wrapText="1"/>
      <protection/>
    </xf>
    <xf numFmtId="164" fontId="20" fillId="0" borderId="0" xfId="0" applyFont="1" applyFill="1" applyAlignment="1">
      <alignment horizontal="left" wrapText="1"/>
    </xf>
    <xf numFmtId="164" fontId="29" fillId="0" borderId="0" xfId="0" applyFont="1" applyFill="1" applyAlignment="1">
      <alignment horizontal="left" vertical="center" wrapText="1"/>
    </xf>
    <xf numFmtId="164" fontId="19" fillId="0" borderId="0" xfId="0" applyFont="1" applyFill="1" applyBorder="1" applyAlignment="1">
      <alignment horizontal="center" wrapText="1"/>
    </xf>
    <xf numFmtId="164" fontId="31" fillId="0" borderId="0" xfId="0" applyFont="1" applyFill="1" applyBorder="1" applyAlignment="1">
      <alignment horizontal="center" wrapText="1"/>
    </xf>
    <xf numFmtId="164" fontId="32" fillId="0" borderId="0" xfId="0" applyFont="1" applyFill="1" applyBorder="1" applyAlignment="1">
      <alignment horizontal="center" wrapText="1"/>
    </xf>
    <xf numFmtId="164" fontId="28" fillId="0" borderId="10" xfId="0" applyFont="1" applyFill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textRotation="90" wrapText="1"/>
    </xf>
    <xf numFmtId="164" fontId="19" fillId="0" borderId="11" xfId="0" applyFont="1" applyFill="1" applyBorder="1" applyAlignment="1">
      <alignment horizontal="center" wrapText="1"/>
    </xf>
    <xf numFmtId="164" fontId="19" fillId="0" borderId="11" xfId="56" applyFont="1" applyFill="1" applyBorder="1" applyAlignment="1" applyProtection="1">
      <alignment horizontal="center" vertical="center" wrapText="1"/>
      <protection locked="0"/>
    </xf>
    <xf numFmtId="164" fontId="19" fillId="0" borderId="12" xfId="0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 wrapText="1"/>
    </xf>
    <xf numFmtId="164" fontId="33" fillId="0" borderId="12" xfId="0" applyFont="1" applyFill="1" applyBorder="1" applyAlignment="1">
      <alignment horizontal="center" wrapText="1"/>
    </xf>
    <xf numFmtId="164" fontId="33" fillId="0" borderId="12" xfId="0" applyFont="1" applyFill="1" applyBorder="1" applyAlignment="1">
      <alignment horizontal="center" vertical="center" wrapText="1"/>
    </xf>
    <xf numFmtId="164" fontId="33" fillId="0" borderId="11" xfId="0" applyNumberFormat="1" applyFont="1" applyFill="1" applyBorder="1" applyAlignment="1">
      <alignment horizontal="center" wrapText="1"/>
    </xf>
    <xf numFmtId="164" fontId="33" fillId="0" borderId="11" xfId="0" applyFont="1" applyFill="1" applyBorder="1" applyAlignment="1">
      <alignment horizontal="center" wrapText="1"/>
    </xf>
    <xf numFmtId="165" fontId="19" fillId="0" borderId="11" xfId="0" applyNumberFormat="1" applyFont="1" applyFill="1" applyBorder="1" applyAlignment="1">
      <alignment horizontal="center" wrapText="1"/>
    </xf>
    <xf numFmtId="164" fontId="19" fillId="0" borderId="11" xfId="56" applyNumberFormat="1" applyFont="1" applyFill="1" applyBorder="1" applyAlignment="1" applyProtection="1">
      <alignment horizontal="center" vertical="center" wrapText="1"/>
      <protection/>
    </xf>
    <xf numFmtId="164" fontId="19" fillId="2" borderId="11" xfId="0" applyFont="1" applyFill="1" applyBorder="1" applyAlignment="1">
      <alignment horizontal="right" vertical="center" wrapText="1"/>
    </xf>
    <xf numFmtId="164" fontId="28" fillId="2" borderId="11" xfId="0" applyFont="1" applyFill="1" applyBorder="1" applyAlignment="1">
      <alignment horizontal="right" vertical="center" wrapText="1"/>
    </xf>
    <xf numFmtId="166" fontId="19" fillId="0" borderId="11" xfId="0" applyNumberFormat="1" applyFont="1" applyFill="1" applyBorder="1" applyAlignment="1">
      <alignment horizontal="center" wrapText="1"/>
    </xf>
    <xf numFmtId="165" fontId="33" fillId="0" borderId="11" xfId="0" applyNumberFormat="1" applyFont="1" applyFill="1" applyBorder="1" applyAlignment="1">
      <alignment horizont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0" borderId="13" xfId="0" applyFont="1" applyBorder="1" applyAlignment="1">
      <alignment wrapText="1"/>
    </xf>
    <xf numFmtId="164" fontId="19" fillId="0" borderId="13" xfId="0" applyFont="1" applyBorder="1" applyAlignment="1">
      <alignment horizontal="center" wrapText="1"/>
    </xf>
    <xf numFmtId="167" fontId="19" fillId="0" borderId="13" xfId="0" applyNumberFormat="1" applyFont="1" applyFill="1" applyBorder="1" applyAlignment="1">
      <alignment horizontal="center" vertical="center" wrapText="1"/>
    </xf>
    <xf numFmtId="168" fontId="19" fillId="0" borderId="11" xfId="0" applyNumberFormat="1" applyFont="1" applyFill="1" applyBorder="1" applyAlignment="1">
      <alignment horizontal="center" wrapText="1"/>
    </xf>
    <xf numFmtId="168" fontId="19" fillId="0" borderId="11" xfId="0" applyNumberFormat="1" applyFont="1" applyFill="1" applyBorder="1" applyAlignment="1">
      <alignment wrapText="1"/>
    </xf>
    <xf numFmtId="168" fontId="19" fillId="2" borderId="11" xfId="0" applyNumberFormat="1" applyFont="1" applyFill="1" applyBorder="1" applyAlignment="1">
      <alignment horizontal="right" vertical="center" wrapText="1"/>
    </xf>
    <xf numFmtId="168" fontId="19" fillId="23" borderId="11" xfId="0" applyNumberFormat="1" applyFont="1" applyFill="1" applyBorder="1" applyAlignment="1">
      <alignment horizontal="right" vertical="center" wrapText="1"/>
    </xf>
    <xf numFmtId="164" fontId="19" fillId="23" borderId="11" xfId="0" applyFont="1" applyFill="1" applyBorder="1" applyAlignment="1">
      <alignment horizontal="right" vertical="center" wrapText="1"/>
    </xf>
    <xf numFmtId="164" fontId="33" fillId="0" borderId="11" xfId="56" applyNumberFormat="1" applyFont="1" applyFill="1" applyBorder="1" applyAlignment="1" applyProtection="1">
      <alignment horizontal="center" vertical="center" wrapText="1"/>
      <protection/>
    </xf>
    <xf numFmtId="168" fontId="37" fillId="2" borderId="11" xfId="0" applyNumberFormat="1" applyFont="1" applyFill="1" applyBorder="1" applyAlignment="1">
      <alignment horizontal="right" vertical="center" wrapText="1"/>
    </xf>
    <xf numFmtId="170" fontId="37" fillId="2" borderId="11" xfId="0" applyNumberFormat="1" applyFont="1" applyFill="1" applyBorder="1" applyAlignment="1">
      <alignment horizontal="right" vertical="center" wrapText="1"/>
    </xf>
    <xf numFmtId="171" fontId="37" fillId="2" borderId="11" xfId="0" applyNumberFormat="1" applyFont="1" applyFill="1" applyBorder="1" applyAlignment="1">
      <alignment horizontal="right" vertical="center" wrapText="1"/>
    </xf>
    <xf numFmtId="164" fontId="37" fillId="0" borderId="0" xfId="0" applyFont="1" applyFill="1" applyAlignment="1">
      <alignment wrapText="1"/>
    </xf>
    <xf numFmtId="164" fontId="19" fillId="0" borderId="11" xfId="56" applyNumberFormat="1" applyFont="1" applyFill="1" applyBorder="1" applyAlignment="1" applyProtection="1">
      <alignment horizontal="left" vertical="center" wrapText="1"/>
      <protection/>
    </xf>
    <xf numFmtId="168" fontId="19" fillId="0" borderId="13" xfId="0" applyNumberFormat="1" applyFont="1" applyFill="1" applyBorder="1" applyAlignment="1">
      <alignment wrapText="1"/>
    </xf>
    <xf numFmtId="168" fontId="28" fillId="2" borderId="11" xfId="0" applyNumberFormat="1" applyFont="1" applyFill="1" applyBorder="1" applyAlignment="1">
      <alignment horizontal="right" vertical="center" wrapText="1"/>
    </xf>
    <xf numFmtId="168" fontId="20" fillId="2" borderId="11" xfId="0" applyNumberFormat="1" applyFont="1" applyFill="1" applyBorder="1" applyAlignment="1">
      <alignment horizontal="right" vertical="center" wrapText="1"/>
    </xf>
    <xf numFmtId="170" fontId="20" fillId="2" borderId="11" xfId="0" applyNumberFormat="1" applyFont="1" applyFill="1" applyBorder="1" applyAlignment="1">
      <alignment horizontal="right" vertical="center" wrapText="1"/>
    </xf>
    <xf numFmtId="171" fontId="20" fillId="2" borderId="11" xfId="0" applyNumberFormat="1" applyFont="1" applyFill="1" applyBorder="1" applyAlignment="1">
      <alignment horizontal="right" vertical="center" wrapText="1"/>
    </xf>
    <xf numFmtId="166" fontId="19" fillId="0" borderId="14" xfId="0" applyNumberFormat="1" applyFont="1" applyFill="1" applyBorder="1" applyAlignment="1">
      <alignment horizontal="center" wrapText="1"/>
    </xf>
    <xf numFmtId="164" fontId="19" fillId="0" borderId="13" xfId="0" applyFont="1" applyFill="1" applyBorder="1" applyAlignment="1">
      <alignment wrapText="1"/>
    </xf>
    <xf numFmtId="164" fontId="19" fillId="0" borderId="13" xfId="0" applyFont="1" applyFill="1" applyBorder="1" applyAlignment="1">
      <alignment horizontal="center" wrapText="1"/>
    </xf>
    <xf numFmtId="167" fontId="19" fillId="0" borderId="11" xfId="86" applyNumberFormat="1" applyFont="1" applyFill="1" applyBorder="1" applyAlignment="1">
      <alignment horizontal="center" wrapText="1"/>
      <protection/>
    </xf>
    <xf numFmtId="172" fontId="19" fillId="0" borderId="11" xfId="86" applyNumberFormat="1" applyFont="1" applyFill="1" applyBorder="1" applyAlignment="1">
      <alignment horizontal="center" wrapText="1"/>
      <protection/>
    </xf>
    <xf numFmtId="164" fontId="19" fillId="0" borderId="11" xfId="0" applyFont="1" applyFill="1" applyBorder="1" applyAlignment="1">
      <alignment horizontal="right" wrapText="1"/>
    </xf>
    <xf numFmtId="164" fontId="19" fillId="0" borderId="11" xfId="0" applyFont="1" applyFill="1" applyBorder="1" applyAlignment="1">
      <alignment horizontal="center" wrapText="1"/>
    </xf>
    <xf numFmtId="168" fontId="19" fillId="0" borderId="11" xfId="0" applyNumberFormat="1" applyFont="1" applyFill="1" applyBorder="1" applyAlignment="1">
      <alignment horizontal="right" wrapText="1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wrapText="1"/>
    </xf>
    <xf numFmtId="164" fontId="38" fillId="0" borderId="0" xfId="0" applyFont="1" applyAlignment="1">
      <alignment wrapText="1"/>
    </xf>
    <xf numFmtId="164" fontId="37" fillId="0" borderId="11" xfId="56" applyNumberFormat="1" applyFont="1" applyFill="1" applyBorder="1" applyAlignment="1" applyProtection="1">
      <alignment horizontal="center" vertical="center" wrapText="1"/>
      <protection/>
    </xf>
    <xf numFmtId="164" fontId="37" fillId="0" borderId="11" xfId="0" applyFont="1" applyFill="1" applyBorder="1" applyAlignment="1">
      <alignment wrapText="1"/>
    </xf>
    <xf numFmtId="168" fontId="19" fillId="0" borderId="11" xfId="0" applyNumberFormat="1" applyFont="1" applyFill="1" applyBorder="1" applyAlignment="1">
      <alignment horizontal="right" wrapText="1"/>
    </xf>
    <xf numFmtId="168" fontId="37" fillId="0" borderId="11" xfId="0" applyNumberFormat="1" applyFont="1" applyFill="1" applyBorder="1" applyAlignment="1">
      <alignment wrapText="1"/>
    </xf>
    <xf numFmtId="168" fontId="19" fillId="6" borderId="11" xfId="0" applyNumberFormat="1" applyFont="1" applyFill="1" applyBorder="1" applyAlignment="1">
      <alignment horizontal="right" vertical="center" wrapText="1"/>
    </xf>
    <xf numFmtId="166" fontId="33" fillId="0" borderId="11" xfId="0" applyNumberFormat="1" applyFont="1" applyFill="1" applyBorder="1" applyAlignment="1">
      <alignment horizontal="center" wrapText="1"/>
    </xf>
    <xf numFmtId="164" fontId="19" fillId="2" borderId="11" xfId="56" applyNumberFormat="1" applyFont="1" applyFill="1" applyBorder="1" applyAlignment="1" applyProtection="1">
      <alignment horizontal="right" vertical="center" wrapText="1"/>
      <protection/>
    </xf>
    <xf numFmtId="164" fontId="19" fillId="2" borderId="11" xfId="56" applyNumberFormat="1" applyFont="1" applyFill="1" applyBorder="1" applyAlignment="1" applyProtection="1">
      <alignment horizontal="center" vertical="center" wrapText="1"/>
      <protection/>
    </xf>
    <xf numFmtId="166" fontId="19" fillId="0" borderId="11" xfId="0" applyNumberFormat="1" applyFont="1" applyFill="1" applyBorder="1" applyAlignment="1">
      <alignment horizontal="center" vertical="center" wrapText="1"/>
    </xf>
    <xf numFmtId="172" fontId="19" fillId="2" borderId="11" xfId="86" applyNumberFormat="1" applyFont="1" applyFill="1" applyBorder="1" applyAlignment="1">
      <alignment horizontal="right" vertical="center" wrapText="1"/>
      <protection/>
    </xf>
    <xf numFmtId="168" fontId="19" fillId="23" borderId="11" xfId="0" applyNumberFormat="1" applyFont="1" applyFill="1" applyBorder="1" applyAlignment="1">
      <alignment horizontal="center" vertical="center" wrapText="1"/>
    </xf>
    <xf numFmtId="164" fontId="19" fillId="23" borderId="11" xfId="0" applyFont="1" applyFill="1" applyBorder="1" applyAlignment="1">
      <alignment horizontal="center" vertical="center" wrapText="1"/>
    </xf>
    <xf numFmtId="171" fontId="19" fillId="2" borderId="11" xfId="0" applyNumberFormat="1" applyFont="1" applyFill="1" applyBorder="1" applyAlignment="1">
      <alignment horizontal="right" vertical="center" wrapText="1"/>
    </xf>
    <xf numFmtId="164" fontId="19" fillId="0" borderId="11" xfId="0" applyFont="1" applyFill="1" applyBorder="1" applyAlignment="1">
      <alignment horizontal="left" wrapText="1"/>
    </xf>
    <xf numFmtId="164" fontId="19" fillId="0" borderId="11" xfId="0" applyFont="1" applyFill="1" applyBorder="1" applyAlignment="1">
      <alignment horizontal="right" wrapText="1"/>
    </xf>
    <xf numFmtId="168" fontId="19" fillId="2" borderId="11" xfId="0" applyNumberFormat="1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left" wrapText="1"/>
    </xf>
    <xf numFmtId="170" fontId="19" fillId="23" borderId="11" xfId="0" applyNumberFormat="1" applyFont="1" applyFill="1" applyBorder="1" applyAlignment="1">
      <alignment horizontal="right" vertical="center" wrapText="1"/>
    </xf>
    <xf numFmtId="171" fontId="19" fillId="23" borderId="11" xfId="0" applyNumberFormat="1" applyFont="1" applyFill="1" applyBorder="1" applyAlignment="1">
      <alignment horizontal="right" vertical="center" wrapText="1"/>
    </xf>
    <xf numFmtId="170" fontId="19" fillId="6" borderId="11" xfId="0" applyNumberFormat="1" applyFont="1" applyFill="1" applyBorder="1" applyAlignment="1">
      <alignment horizontal="right" vertical="center" wrapText="1"/>
    </xf>
    <xf numFmtId="171" fontId="19" fillId="6" borderId="11" xfId="0" applyNumberFormat="1" applyFont="1" applyFill="1" applyBorder="1" applyAlignment="1">
      <alignment horizontal="right" vertical="center" wrapText="1"/>
    </xf>
    <xf numFmtId="170" fontId="19" fillId="2" borderId="11" xfId="0" applyNumberFormat="1" applyFont="1" applyFill="1" applyBorder="1" applyAlignment="1">
      <alignment horizontal="right" vertical="center" wrapText="1"/>
    </xf>
    <xf numFmtId="164" fontId="19" fillId="0" borderId="0" xfId="0" applyFont="1" applyFill="1" applyBorder="1" applyAlignment="1">
      <alignment horizontal="left" vertical="top" wrapText="1"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33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33" fillId="0" borderId="0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left" vertical="top"/>
    </xf>
    <xf numFmtId="165" fontId="19" fillId="0" borderId="0" xfId="0" applyNumberFormat="1" applyFont="1" applyFill="1" applyAlignment="1">
      <alignment horizontal="center"/>
    </xf>
    <xf numFmtId="164" fontId="28" fillId="0" borderId="0" xfId="0" applyFont="1" applyFill="1" applyAlignment="1">
      <alignment/>
    </xf>
    <xf numFmtId="164" fontId="28" fillId="0" borderId="0" xfId="0" applyFont="1" applyFill="1" applyAlignment="1">
      <alignment wrapText="1"/>
    </xf>
    <xf numFmtId="173" fontId="28" fillId="0" borderId="0" xfId="15" applyFont="1" applyFill="1" applyBorder="1" applyAlignment="1" applyProtection="1">
      <alignment wrapText="1"/>
      <protection/>
    </xf>
    <xf numFmtId="164" fontId="37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 wrapText="1"/>
    </xf>
    <xf numFmtId="165" fontId="19" fillId="0" borderId="0" xfId="0" applyNumberFormat="1" applyFont="1" applyFill="1" applyBorder="1" applyAlignment="1">
      <alignment horizontal="left" wrapText="1"/>
    </xf>
    <xf numFmtId="164" fontId="41" fillId="0" borderId="0" xfId="0" applyFont="1" applyFill="1" applyBorder="1" applyAlignment="1">
      <alignment horizontal="center" wrapText="1"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 1" xfId="73"/>
    <cellStyle name="Заголовок 1 1" xfId="74"/>
    <cellStyle name="Заголовок 2 1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 1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  <cellStyle name="Excel Built-in Normal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5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7.00390625" style="1" customWidth="1"/>
    <col min="2" max="2" width="33.625" style="2" customWidth="1"/>
    <col min="3" max="3" width="9.00390625" style="2" customWidth="1"/>
    <col min="4" max="4" width="7.75390625" style="2" customWidth="1"/>
    <col min="5" max="5" width="7.375" style="2" customWidth="1"/>
    <col min="6" max="6" width="9.00390625" style="2" customWidth="1"/>
    <col min="7" max="7" width="8.125" style="2" customWidth="1"/>
    <col min="8" max="9" width="10.25390625" style="2" customWidth="1"/>
    <col min="10" max="10" width="8.75390625" style="2" customWidth="1"/>
    <col min="11" max="11" width="8.625" style="2" customWidth="1"/>
    <col min="12" max="12" width="7.375" style="2" customWidth="1"/>
    <col min="13" max="13" width="7.625" style="2" customWidth="1"/>
    <col min="14" max="14" width="6.375" style="2" customWidth="1"/>
    <col min="15" max="15" width="9.00390625" style="2" hidden="1" customWidth="1"/>
    <col min="16" max="16" width="6.50390625" style="2" customWidth="1"/>
    <col min="17" max="17" width="7.50390625" style="2" customWidth="1"/>
    <col min="18" max="18" width="4.375" style="2" customWidth="1"/>
    <col min="19" max="19" width="5.75390625" style="3" customWidth="1"/>
    <col min="20" max="20" width="6.25390625" style="3" customWidth="1"/>
    <col min="21" max="21" width="9.125" style="3" customWidth="1"/>
    <col min="22" max="255" width="9.125" style="2" customWidth="1"/>
    <col min="256" max="16384" width="11.625" style="4" customWidth="1"/>
  </cols>
  <sheetData>
    <row r="1" spans="12:21" ht="56.25" customHeight="1">
      <c r="L1" s="5"/>
      <c r="M1" s="5"/>
      <c r="N1" s="6" t="s">
        <v>0</v>
      </c>
      <c r="O1" s="6"/>
      <c r="P1" s="6"/>
      <c r="Q1" s="6"/>
      <c r="R1" s="6"/>
      <c r="S1" s="6"/>
      <c r="T1" s="6"/>
      <c r="U1" s="6"/>
    </row>
    <row r="2" spans="2:21" ht="12.75" customHeight="1">
      <c r="B2" s="7" t="s">
        <v>1</v>
      </c>
      <c r="C2" s="7"/>
      <c r="D2" s="7"/>
      <c r="E2" s="7"/>
      <c r="K2" s="8" t="s">
        <v>2</v>
      </c>
      <c r="L2" s="8"/>
      <c r="M2" s="8"/>
      <c r="N2" s="8"/>
      <c r="O2" s="8"/>
      <c r="P2" s="8"/>
      <c r="Q2" s="9"/>
      <c r="R2" s="9"/>
      <c r="S2" s="9"/>
      <c r="T2" s="9"/>
      <c r="U2" s="9"/>
    </row>
    <row r="3" spans="2:21" ht="12.75" customHeight="1">
      <c r="B3" s="10" t="s">
        <v>3</v>
      </c>
      <c r="C3" s="10"/>
      <c r="D3" s="10"/>
      <c r="E3" s="10"/>
      <c r="F3" s="10"/>
      <c r="G3" s="10"/>
      <c r="K3" s="11" t="s">
        <v>4</v>
      </c>
      <c r="L3" s="11"/>
      <c r="M3" s="11"/>
      <c r="N3" s="11"/>
      <c r="O3" s="11"/>
      <c r="P3" s="11"/>
      <c r="Q3" s="11"/>
      <c r="R3" s="9"/>
      <c r="S3" s="9"/>
      <c r="T3" s="9"/>
      <c r="U3" s="9"/>
    </row>
    <row r="4" spans="2:21" ht="12.75" customHeight="1">
      <c r="B4" s="12" t="s">
        <v>5</v>
      </c>
      <c r="C4" s="12"/>
      <c r="D4" s="12"/>
      <c r="E4" s="12"/>
      <c r="F4" s="13"/>
      <c r="G4" s="13"/>
      <c r="H4" s="13"/>
      <c r="I4" s="13"/>
      <c r="J4" s="13"/>
      <c r="K4" s="14" t="s">
        <v>6</v>
      </c>
      <c r="L4" s="14"/>
      <c r="M4" s="14"/>
      <c r="N4" s="14"/>
      <c r="O4" s="14"/>
      <c r="P4" s="14"/>
      <c r="Q4" s="9"/>
      <c r="R4" s="9"/>
      <c r="S4" s="9"/>
      <c r="T4" s="9"/>
      <c r="U4" s="9"/>
    </row>
    <row r="5" spans="2:21" ht="12.75" customHeight="1">
      <c r="B5" s="10" t="s">
        <v>7</v>
      </c>
      <c r="C5" s="10"/>
      <c r="D5" s="10"/>
      <c r="E5" s="10"/>
      <c r="F5" s="10"/>
      <c r="K5" s="15" t="s">
        <v>8</v>
      </c>
      <c r="L5" s="15"/>
      <c r="M5" s="15"/>
      <c r="N5" s="15"/>
      <c r="O5" s="15"/>
      <c r="P5" s="15"/>
      <c r="Q5" s="9"/>
      <c r="R5" s="9"/>
      <c r="S5" s="9"/>
      <c r="T5" s="9"/>
      <c r="U5" s="9"/>
    </row>
    <row r="6" spans="2:21" ht="12.75" customHeight="1">
      <c r="B6" s="16" t="s">
        <v>9</v>
      </c>
      <c r="C6" s="17"/>
      <c r="D6" s="17"/>
      <c r="E6" s="17"/>
      <c r="F6" s="10"/>
      <c r="K6" s="18"/>
      <c r="L6" s="19" t="s">
        <v>10</v>
      </c>
      <c r="M6" s="20" t="s">
        <v>11</v>
      </c>
      <c r="N6" s="20"/>
      <c r="O6" s="21"/>
      <c r="P6" s="22"/>
      <c r="Q6" s="9"/>
      <c r="R6" s="9"/>
      <c r="S6" s="9"/>
      <c r="T6" s="9"/>
      <c r="U6" s="9"/>
    </row>
    <row r="7" spans="2:21" ht="12.75" customHeight="1">
      <c r="B7" s="23"/>
      <c r="C7" s="23"/>
      <c r="D7" s="23"/>
      <c r="E7" s="23"/>
      <c r="K7" s="24" t="s">
        <v>12</v>
      </c>
      <c r="L7" s="24"/>
      <c r="M7" s="24"/>
      <c r="N7" s="24"/>
      <c r="O7" s="24"/>
      <c r="P7" s="24"/>
      <c r="Q7" s="24"/>
      <c r="R7" s="9"/>
      <c r="S7" s="9"/>
      <c r="T7" s="9"/>
      <c r="U7" s="9"/>
    </row>
    <row r="8" spans="2:21" ht="12.75">
      <c r="B8" s="16"/>
      <c r="C8" s="25"/>
      <c r="D8" s="25"/>
      <c r="E8" s="25"/>
      <c r="K8" s="26" t="s">
        <v>9</v>
      </c>
      <c r="O8" s="27"/>
      <c r="P8" s="9"/>
      <c r="Q8" s="9"/>
      <c r="R8" s="9"/>
      <c r="S8" s="9"/>
      <c r="T8" s="9"/>
      <c r="U8" s="9"/>
    </row>
    <row r="9" spans="1:21" s="5" customFormat="1" ht="12.75">
      <c r="A9" s="1"/>
      <c r="B9" s="13"/>
      <c r="C9" s="13"/>
      <c r="D9" s="13"/>
      <c r="E9" s="13"/>
      <c r="G9" s="2"/>
      <c r="H9" s="2"/>
      <c r="I9" s="2"/>
      <c r="J9" s="2"/>
      <c r="O9" s="13"/>
      <c r="P9" s="13"/>
      <c r="S9" s="28"/>
      <c r="T9" s="28"/>
      <c r="U9" s="28"/>
    </row>
    <row r="10" spans="1:18" ht="17.25" customHeight="1">
      <c r="A10" s="29" t="s">
        <v>13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9.5" customHeight="1">
      <c r="A11" s="30" t="s">
        <v>14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2.75" customHeight="1">
      <c r="A12" s="31" t="s">
        <v>15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21" ht="73.5" customHeight="1">
      <c r="A13" s="32" t="s">
        <v>16</v>
      </c>
      <c r="B13" s="33" t="s">
        <v>17</v>
      </c>
      <c r="C13" s="33" t="s">
        <v>18</v>
      </c>
      <c r="D13" s="33" t="s">
        <v>19</v>
      </c>
      <c r="E13" s="33"/>
      <c r="F13" s="33"/>
      <c r="G13" s="33"/>
      <c r="H13" s="33"/>
      <c r="I13" s="33"/>
      <c r="J13" s="33"/>
      <c r="K13" s="33" t="s">
        <v>20</v>
      </c>
      <c r="L13" s="33"/>
      <c r="M13" s="33" t="s">
        <v>21</v>
      </c>
      <c r="N13" s="33"/>
      <c r="O13" s="33"/>
      <c r="P13" s="33"/>
      <c r="Q13" s="34" t="s">
        <v>22</v>
      </c>
      <c r="R13" s="34" t="s">
        <v>23</v>
      </c>
      <c r="S13" s="34" t="s">
        <v>24</v>
      </c>
      <c r="T13" s="34" t="s">
        <v>25</v>
      </c>
      <c r="U13" s="34" t="s">
        <v>26</v>
      </c>
    </row>
    <row r="14" spans="1:21" ht="12.75" customHeight="1">
      <c r="A14" s="32"/>
      <c r="B14" s="33"/>
      <c r="C14" s="33"/>
      <c r="D14" s="33" t="s">
        <v>27</v>
      </c>
      <c r="E14" s="35" t="s">
        <v>28</v>
      </c>
      <c r="F14" s="35"/>
      <c r="G14" s="35"/>
      <c r="H14" s="35"/>
      <c r="I14" s="35"/>
      <c r="J14" s="35"/>
      <c r="K14" s="33" t="s">
        <v>29</v>
      </c>
      <c r="L14" s="33" t="s">
        <v>30</v>
      </c>
      <c r="M14" s="33" t="s">
        <v>31</v>
      </c>
      <c r="N14" s="33" t="s">
        <v>32</v>
      </c>
      <c r="O14" s="33"/>
      <c r="P14" s="33"/>
      <c r="Q14" s="34"/>
      <c r="R14" s="34"/>
      <c r="S14" s="34"/>
      <c r="T14" s="34"/>
      <c r="U14" s="34"/>
    </row>
    <row r="15" spans="1:21" ht="12.75" customHeight="1">
      <c r="A15" s="32"/>
      <c r="B15" s="33"/>
      <c r="C15" s="33"/>
      <c r="D15" s="33"/>
      <c r="E15" s="36" t="s">
        <v>33</v>
      </c>
      <c r="F15" s="36" t="s">
        <v>34</v>
      </c>
      <c r="G15" s="36" t="s">
        <v>35</v>
      </c>
      <c r="H15" s="36" t="s">
        <v>36</v>
      </c>
      <c r="I15" s="36"/>
      <c r="J15" s="36" t="s">
        <v>37</v>
      </c>
      <c r="K15" s="33"/>
      <c r="L15" s="33"/>
      <c r="M15" s="33"/>
      <c r="N15" s="33"/>
      <c r="O15" s="33"/>
      <c r="P15" s="33"/>
      <c r="Q15" s="34"/>
      <c r="R15" s="34"/>
      <c r="S15" s="34"/>
      <c r="T15" s="34"/>
      <c r="U15" s="34"/>
    </row>
    <row r="16" spans="1:21" ht="65.25" customHeight="1">
      <c r="A16" s="32"/>
      <c r="B16" s="33"/>
      <c r="C16" s="33"/>
      <c r="D16" s="33"/>
      <c r="E16" s="36"/>
      <c r="F16" s="36"/>
      <c r="G16" s="36"/>
      <c r="H16" s="33" t="s">
        <v>38</v>
      </c>
      <c r="I16" s="33" t="s">
        <v>39</v>
      </c>
      <c r="J16" s="36"/>
      <c r="K16" s="33"/>
      <c r="L16" s="33"/>
      <c r="M16" s="33"/>
      <c r="N16" s="35" t="s">
        <v>40</v>
      </c>
      <c r="O16" s="35"/>
      <c r="P16" s="37" t="s">
        <v>41</v>
      </c>
      <c r="Q16" s="34"/>
      <c r="R16" s="34"/>
      <c r="S16" s="34"/>
      <c r="T16" s="34"/>
      <c r="U16" s="34"/>
    </row>
    <row r="17" spans="1:43" s="5" customFormat="1" ht="12.75" customHeight="1">
      <c r="A17" s="38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  <c r="I17" s="39">
        <v>9</v>
      </c>
      <c r="J17" s="39">
        <v>10</v>
      </c>
      <c r="K17" s="40">
        <v>11</v>
      </c>
      <c r="L17" s="40">
        <v>12</v>
      </c>
      <c r="M17" s="40">
        <v>13</v>
      </c>
      <c r="N17" s="40">
        <v>14</v>
      </c>
      <c r="O17" s="40"/>
      <c r="P17" s="40">
        <v>15</v>
      </c>
      <c r="Q17" s="40">
        <v>16</v>
      </c>
      <c r="R17" s="40">
        <v>17</v>
      </c>
      <c r="S17" s="39">
        <v>18</v>
      </c>
      <c r="T17" s="39">
        <v>19</v>
      </c>
      <c r="U17" s="39">
        <v>20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21" ht="12.75" customHeight="1">
      <c r="A18" s="41" t="s">
        <v>42</v>
      </c>
      <c r="B18" s="42" t="s">
        <v>43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2.75" customHeight="1">
      <c r="A19" s="43" t="s">
        <v>44</v>
      </c>
      <c r="B19" s="42" t="s">
        <v>45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2.75" customHeight="1">
      <c r="A20" s="43" t="s">
        <v>46</v>
      </c>
      <c r="B20" s="44" t="s">
        <v>47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2.75" customHeight="1">
      <c r="A21" s="42" t="s">
        <v>48</v>
      </c>
      <c r="B21" s="42"/>
      <c r="C21" s="42" t="e">
        <f>SUM(#REF!)</f>
        <v>#REF!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 t="e">
        <f>SUM(#REF!)</f>
        <v>#REF!</v>
      </c>
      <c r="P21" s="45">
        <v>0</v>
      </c>
      <c r="Q21" s="46">
        <v>0</v>
      </c>
      <c r="R21" s="45"/>
      <c r="S21" s="46">
        <v>0</v>
      </c>
      <c r="T21" s="46">
        <v>0</v>
      </c>
      <c r="U21" s="46">
        <v>0</v>
      </c>
    </row>
    <row r="22" spans="1:21" ht="12.75" customHeight="1">
      <c r="A22" s="47" t="s">
        <v>49</v>
      </c>
      <c r="B22" s="44" t="s">
        <v>50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2.75" customHeight="1">
      <c r="A23" s="48" t="s">
        <v>51</v>
      </c>
      <c r="B23" s="48"/>
      <c r="C23" s="48"/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/>
      <c r="P23" s="45">
        <v>0</v>
      </c>
      <c r="Q23" s="45">
        <v>0</v>
      </c>
      <c r="R23" s="49"/>
      <c r="S23" s="45">
        <v>0</v>
      </c>
      <c r="T23" s="45">
        <v>0</v>
      </c>
      <c r="U23" s="45">
        <v>0</v>
      </c>
    </row>
    <row r="24" spans="1:21" ht="12.75" customHeight="1">
      <c r="A24" s="47" t="s">
        <v>52</v>
      </c>
      <c r="B24" s="35" t="s">
        <v>53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12.75" customHeight="1">
      <c r="A25" s="42" t="s">
        <v>54</v>
      </c>
      <c r="B25" s="42"/>
      <c r="C25" s="42"/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/>
      <c r="P25" s="45">
        <v>0</v>
      </c>
      <c r="Q25" s="45">
        <v>0</v>
      </c>
      <c r="R25" s="49"/>
      <c r="S25" s="45">
        <v>0</v>
      </c>
      <c r="T25" s="45">
        <v>0</v>
      </c>
      <c r="U25" s="45">
        <v>0</v>
      </c>
    </row>
    <row r="26" spans="1:21" ht="12.75" customHeight="1">
      <c r="A26" s="47" t="s">
        <v>55</v>
      </c>
      <c r="B26" s="35" t="s">
        <v>56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2.75">
      <c r="A27" s="47" t="s">
        <v>57</v>
      </c>
      <c r="B27" s="50" t="s">
        <v>58</v>
      </c>
      <c r="C27" s="51" t="s">
        <v>59</v>
      </c>
      <c r="D27" s="52">
        <f>1289.315-483.71</f>
        <v>805.605</v>
      </c>
      <c r="E27" s="53">
        <f>D27</f>
        <v>805.605</v>
      </c>
      <c r="F27" s="35"/>
      <c r="G27" s="35"/>
      <c r="H27" s="35"/>
      <c r="I27" s="35"/>
      <c r="J27" s="35"/>
      <c r="K27" s="35"/>
      <c r="L27" s="53">
        <f aca="true" t="shared" si="0" ref="L27:L29">D27</f>
        <v>805.605</v>
      </c>
      <c r="M27" s="53">
        <f aca="true" t="shared" si="1" ref="M27:M29">L27</f>
        <v>805.605</v>
      </c>
      <c r="N27" s="35"/>
      <c r="O27" s="35"/>
      <c r="P27" s="35"/>
      <c r="Q27" s="35"/>
      <c r="R27" s="35"/>
      <c r="S27" s="35"/>
      <c r="T27" s="35"/>
      <c r="U27" s="54">
        <v>0</v>
      </c>
    </row>
    <row r="28" spans="1:21" ht="12.75">
      <c r="A28" s="47" t="s">
        <v>60</v>
      </c>
      <c r="B28" s="50" t="s">
        <v>61</v>
      </c>
      <c r="C28" s="51" t="s">
        <v>59</v>
      </c>
      <c r="D28" s="52">
        <v>3667.323</v>
      </c>
      <c r="E28" s="53">
        <f>D28-F28</f>
        <v>1665.1829999999998</v>
      </c>
      <c r="F28" s="35">
        <v>2002.14</v>
      </c>
      <c r="G28" s="35"/>
      <c r="H28" s="35"/>
      <c r="I28" s="35"/>
      <c r="J28" s="35"/>
      <c r="K28" s="35"/>
      <c r="L28" s="53">
        <f t="shared" si="0"/>
        <v>3667.323</v>
      </c>
      <c r="M28" s="53">
        <f t="shared" si="1"/>
        <v>3667.323</v>
      </c>
      <c r="N28" s="35"/>
      <c r="O28" s="35"/>
      <c r="P28" s="35"/>
      <c r="Q28" s="35"/>
      <c r="R28" s="35"/>
      <c r="S28" s="35"/>
      <c r="T28" s="35"/>
      <c r="U28" s="54">
        <v>0</v>
      </c>
    </row>
    <row r="29" spans="1:21" ht="12.75">
      <c r="A29" s="47" t="s">
        <v>62</v>
      </c>
      <c r="B29" s="50" t="s">
        <v>63</v>
      </c>
      <c r="C29" s="51" t="s">
        <v>59</v>
      </c>
      <c r="D29" s="52">
        <v>163.815</v>
      </c>
      <c r="E29" s="53">
        <f>D29</f>
        <v>163.815</v>
      </c>
      <c r="F29" s="35"/>
      <c r="G29" s="35"/>
      <c r="H29" s="35"/>
      <c r="I29" s="35"/>
      <c r="J29" s="35"/>
      <c r="K29" s="35"/>
      <c r="L29" s="53">
        <f t="shared" si="0"/>
        <v>163.815</v>
      </c>
      <c r="M29" s="53">
        <f t="shared" si="1"/>
        <v>163.815</v>
      </c>
      <c r="N29" s="35"/>
      <c r="O29" s="35"/>
      <c r="P29" s="35"/>
      <c r="Q29" s="35"/>
      <c r="R29" s="35"/>
      <c r="S29" s="35"/>
      <c r="T29" s="35"/>
      <c r="U29" s="54">
        <v>0</v>
      </c>
    </row>
    <row r="30" spans="1:21" ht="12.75" customHeight="1">
      <c r="A30" s="42" t="s">
        <v>64</v>
      </c>
      <c r="B30" s="42"/>
      <c r="C30" s="42">
        <v>-1</v>
      </c>
      <c r="D30" s="55">
        <f>SUM(D27:D29)</f>
        <v>4636.743</v>
      </c>
      <c r="E30" s="55">
        <f>SUM(E27:E29)</f>
        <v>2634.603</v>
      </c>
      <c r="F30" s="45">
        <f>SUM(F27:F29)</f>
        <v>2002.14</v>
      </c>
      <c r="G30" s="45">
        <f>SUM(G27:G29)</f>
        <v>0</v>
      </c>
      <c r="H30" s="45">
        <f>SUM(H27:H29)</f>
        <v>0</v>
      </c>
      <c r="I30" s="45">
        <f>SUM(I27:I29)</f>
        <v>0</v>
      </c>
      <c r="J30" s="45">
        <f>SUM(J27:J29)</f>
        <v>0</v>
      </c>
      <c r="K30" s="45">
        <f>SUM(K27:K29)</f>
        <v>0</v>
      </c>
      <c r="L30" s="55">
        <f>SUM(L27:L29)</f>
        <v>4636.743</v>
      </c>
      <c r="M30" s="55">
        <f>SUM(M27:M29)</f>
        <v>4636.743</v>
      </c>
      <c r="N30" s="45">
        <v>0</v>
      </c>
      <c r="O30" s="45">
        <v>0</v>
      </c>
      <c r="P30" s="45">
        <v>0</v>
      </c>
      <c r="Q30" s="45">
        <v>0</v>
      </c>
      <c r="R30" s="45"/>
      <c r="S30" s="45">
        <v>0</v>
      </c>
      <c r="T30" s="45">
        <v>0</v>
      </c>
      <c r="U30" s="45">
        <v>0</v>
      </c>
    </row>
    <row r="31" spans="1:21" ht="12.75" customHeight="1">
      <c r="A31" s="43" t="s">
        <v>65</v>
      </c>
      <c r="B31" s="35" t="s">
        <v>66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12.75">
      <c r="A32" s="43" t="s">
        <v>67</v>
      </c>
      <c r="B32" s="35" t="s">
        <v>68</v>
      </c>
      <c r="C32" s="35" t="s">
        <v>59</v>
      </c>
      <c r="D32" s="53">
        <v>33.40025</v>
      </c>
      <c r="E32" s="53">
        <f>D32</f>
        <v>33.40025</v>
      </c>
      <c r="F32" s="35"/>
      <c r="G32" s="35"/>
      <c r="H32" s="35"/>
      <c r="I32" s="35"/>
      <c r="J32" s="35"/>
      <c r="K32" s="35"/>
      <c r="L32" s="53">
        <f>D32</f>
        <v>33.40025</v>
      </c>
      <c r="M32" s="53">
        <f>L32</f>
        <v>33.40025</v>
      </c>
      <c r="N32" s="35"/>
      <c r="O32" s="35"/>
      <c r="P32" s="35"/>
      <c r="Q32" s="35"/>
      <c r="R32" s="35"/>
      <c r="S32" s="35"/>
      <c r="T32" s="35"/>
      <c r="U32" s="35"/>
    </row>
    <row r="33" spans="1:21" ht="12.75" customHeight="1">
      <c r="A33" s="42" t="s">
        <v>69</v>
      </c>
      <c r="B33" s="42"/>
      <c r="C33" s="42"/>
      <c r="D33" s="55">
        <f>SUM(D32)</f>
        <v>33.40025</v>
      </c>
      <c r="E33" s="55">
        <f>SUM(E32)</f>
        <v>33.40025</v>
      </c>
      <c r="F33" s="55">
        <f>SUM(F32)</f>
        <v>0</v>
      </c>
      <c r="G33" s="55">
        <f>SUM(G32)</f>
        <v>0</v>
      </c>
      <c r="H33" s="55">
        <f>SUM(H32)</f>
        <v>0</v>
      </c>
      <c r="I33" s="55">
        <f>SUM(I32)</f>
        <v>0</v>
      </c>
      <c r="J33" s="55">
        <f>SUM(J32)</f>
        <v>0</v>
      </c>
      <c r="K33" s="55">
        <f>SUM(K32)</f>
        <v>0</v>
      </c>
      <c r="L33" s="55">
        <f>SUM(L32)</f>
        <v>33.40025</v>
      </c>
      <c r="M33" s="55">
        <f>SUM(M32)</f>
        <v>33.40025</v>
      </c>
      <c r="N33" s="55">
        <f>SUM(N32)</f>
        <v>0</v>
      </c>
      <c r="O33" s="55">
        <f>SUM(O32)</f>
        <v>0</v>
      </c>
      <c r="P33" s="55">
        <f>SUM(P32)</f>
        <v>0</v>
      </c>
      <c r="Q33" s="55">
        <f>SUM(Q32)</f>
        <v>0</v>
      </c>
      <c r="R33" s="55"/>
      <c r="S33" s="55">
        <f>SUM(S32)</f>
        <v>0</v>
      </c>
      <c r="T33" s="55">
        <f>SUM(T32)</f>
        <v>0</v>
      </c>
      <c r="U33" s="55">
        <f>SUM(U32)</f>
        <v>0</v>
      </c>
    </row>
    <row r="34" spans="1:21" ht="12.75" customHeight="1">
      <c r="A34" s="47" t="s">
        <v>70</v>
      </c>
      <c r="B34" s="35" t="s">
        <v>71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12.75" customHeight="1">
      <c r="A35" s="42" t="s">
        <v>72</v>
      </c>
      <c r="B35" s="42"/>
      <c r="C35" s="42"/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 t="e">
        <f>SUM(#REF!)</f>
        <v>#REF!</v>
      </c>
      <c r="P35" s="45">
        <v>0</v>
      </c>
      <c r="Q35" s="45">
        <v>0</v>
      </c>
      <c r="R35" s="45"/>
      <c r="S35" s="45">
        <v>0</v>
      </c>
      <c r="T35" s="45">
        <v>0</v>
      </c>
      <c r="U35" s="45">
        <v>0</v>
      </c>
    </row>
    <row r="36" spans="1:21" ht="12.75" customHeight="1">
      <c r="A36" s="42" t="s">
        <v>73</v>
      </c>
      <c r="B36" s="42"/>
      <c r="C36" s="42" t="e">
        <f>C35+C33+C30+C25+C23+C21</f>
        <v>#REF!</v>
      </c>
      <c r="D36" s="56">
        <f>D35+D33+D30+D25+D23+D21</f>
        <v>4670.14325</v>
      </c>
      <c r="E36" s="56">
        <f>E35+E33+E30+E25+E23+E21</f>
        <v>2668.00325</v>
      </c>
      <c r="F36" s="57">
        <f>F35+F33+F30+F25+F23+F21</f>
        <v>2002.14</v>
      </c>
      <c r="G36" s="57">
        <f>G35+G33+G30+G25+G23+G21</f>
        <v>0</v>
      </c>
      <c r="H36" s="57">
        <f>H35+H33+H30+H25+H23+H21</f>
        <v>0</v>
      </c>
      <c r="I36" s="57">
        <f>I35+I33+I30+I25+I23+I21</f>
        <v>0</v>
      </c>
      <c r="J36" s="57">
        <f>J35+J33+J30+J25+J23+J21</f>
        <v>0</v>
      </c>
      <c r="K36" s="57">
        <f>K35+K33+K30+K25+K23+K21</f>
        <v>0</v>
      </c>
      <c r="L36" s="56">
        <f>L35+L33+L30+L25+L23+L21</f>
        <v>4670.14325</v>
      </c>
      <c r="M36" s="56">
        <f>M35+M33+M30+M25+M23+M21</f>
        <v>4670.14325</v>
      </c>
      <c r="N36" s="57">
        <f>N35+N33+N30+N25+N23+N21</f>
        <v>0</v>
      </c>
      <c r="O36" s="57" t="e">
        <f>O35+O33+O30+O25+O23+O21</f>
        <v>#REF!</v>
      </c>
      <c r="P36" s="57">
        <f>P35+P33+P30+P25+P23+P21</f>
        <v>0</v>
      </c>
      <c r="Q36" s="57">
        <f>Q35+Q33+Q30+Q25+Q23+Q21</f>
        <v>0</v>
      </c>
      <c r="R36" s="57"/>
      <c r="S36" s="57">
        <f>S35+S33+S30+S25+S23+S21</f>
        <v>0</v>
      </c>
      <c r="T36" s="57">
        <f>T35+T33+T30+T25+T23+T21</f>
        <v>0</v>
      </c>
      <c r="U36" s="57">
        <f>U35+U33+U30+U25+U23+U21</f>
        <v>0</v>
      </c>
    </row>
    <row r="37" spans="1:21" ht="12.75" customHeight="1">
      <c r="A37" s="47" t="s">
        <v>74</v>
      </c>
      <c r="B37" s="58" t="s">
        <v>75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2.75" customHeight="1">
      <c r="A38" s="47" t="s">
        <v>76</v>
      </c>
      <c r="B38" s="44" t="s">
        <v>77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6" ht="12.75" customHeight="1">
      <c r="A39" s="48" t="s">
        <v>78</v>
      </c>
      <c r="B39" s="48"/>
      <c r="C39" s="48"/>
      <c r="D39" s="55">
        <v>0</v>
      </c>
      <c r="E39" s="55">
        <v>0</v>
      </c>
      <c r="F39" s="55">
        <v>0</v>
      </c>
      <c r="G39" s="55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60">
        <v>0</v>
      </c>
      <c r="R39" s="59"/>
      <c r="S39" s="61">
        <v>0</v>
      </c>
      <c r="T39" s="59">
        <v>0</v>
      </c>
      <c r="U39" s="59">
        <v>0</v>
      </c>
      <c r="V39" s="62"/>
      <c r="W39" s="62"/>
      <c r="X39" s="62"/>
      <c r="Y39" s="62"/>
      <c r="Z39" s="62"/>
    </row>
    <row r="40" spans="1:21" ht="12.75" customHeight="1">
      <c r="A40" s="47" t="s">
        <v>79</v>
      </c>
      <c r="B40" s="44" t="s">
        <v>50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ht="53.25" customHeight="1">
      <c r="A41" s="47" t="s">
        <v>80</v>
      </c>
      <c r="B41" s="63" t="s">
        <v>81</v>
      </c>
      <c r="C41" s="44" t="s">
        <v>59</v>
      </c>
      <c r="D41" s="44">
        <v>62.2</v>
      </c>
      <c r="E41" s="64">
        <f>D41</f>
        <v>62.2</v>
      </c>
      <c r="F41" s="44"/>
      <c r="G41" s="44"/>
      <c r="H41" s="44"/>
      <c r="I41" s="44"/>
      <c r="J41" s="44"/>
      <c r="K41" s="44"/>
      <c r="L41" s="54">
        <f>D41</f>
        <v>62.2</v>
      </c>
      <c r="M41" s="54">
        <f>L41</f>
        <v>62.2</v>
      </c>
      <c r="N41" s="44"/>
      <c r="O41" s="44"/>
      <c r="P41" s="44"/>
      <c r="Q41" s="44"/>
      <c r="R41" s="44"/>
      <c r="S41" s="44"/>
      <c r="T41" s="44"/>
      <c r="U41" s="44"/>
    </row>
    <row r="42" spans="1:21" ht="12.75" customHeight="1">
      <c r="A42" s="42" t="s">
        <v>82</v>
      </c>
      <c r="B42" s="42" t="e">
        <f>SUM(#REF!)</f>
        <v>#REF!</v>
      </c>
      <c r="C42" s="42" t="e">
        <f>SUM(#REF!)</f>
        <v>#REF!</v>
      </c>
      <c r="D42" s="55">
        <f>SUM(D41)</f>
        <v>62.2</v>
      </c>
      <c r="E42" s="55">
        <f>SUM(E41)</f>
        <v>62.2</v>
      </c>
      <c r="F42" s="55">
        <f>SUM(F41)</f>
        <v>0</v>
      </c>
      <c r="G42" s="55">
        <f>SUM(G41)</f>
        <v>0</v>
      </c>
      <c r="H42" s="55">
        <f>SUM(H41)</f>
        <v>0</v>
      </c>
      <c r="I42" s="55">
        <f>SUM(I41)</f>
        <v>0</v>
      </c>
      <c r="J42" s="55">
        <f>SUM(J41)</f>
        <v>0</v>
      </c>
      <c r="K42" s="55">
        <f>SUM(K41)</f>
        <v>0</v>
      </c>
      <c r="L42" s="55">
        <f>SUM(L41)</f>
        <v>62.2</v>
      </c>
      <c r="M42" s="55">
        <f>SUM(M41)</f>
        <v>62.2</v>
      </c>
      <c r="N42" s="55">
        <f>SUM(N41)</f>
        <v>0</v>
      </c>
      <c r="O42" s="55">
        <f>SUM(O41)</f>
        <v>0</v>
      </c>
      <c r="P42" s="55">
        <f>SUM(P41)</f>
        <v>0</v>
      </c>
      <c r="Q42" s="60">
        <v>0</v>
      </c>
      <c r="R42" s="59"/>
      <c r="S42" s="61">
        <v>0</v>
      </c>
      <c r="T42" s="59">
        <v>0</v>
      </c>
      <c r="U42" s="59">
        <v>0</v>
      </c>
    </row>
    <row r="43" spans="1:21" ht="12.75" customHeight="1">
      <c r="A43" s="47" t="s">
        <v>83</v>
      </c>
      <c r="B43" s="35" t="s">
        <v>53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12.75" customHeight="1">
      <c r="A44" s="42" t="s">
        <v>84</v>
      </c>
      <c r="B44" s="42"/>
      <c r="C44" s="42"/>
      <c r="D44" s="55">
        <v>0</v>
      </c>
      <c r="E44" s="55">
        <v>0</v>
      </c>
      <c r="F44" s="55">
        <v>0</v>
      </c>
      <c r="G44" s="55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60">
        <v>0</v>
      </c>
      <c r="R44" s="59"/>
      <c r="S44" s="61">
        <v>0</v>
      </c>
      <c r="T44" s="59">
        <v>0</v>
      </c>
      <c r="U44" s="59">
        <v>0</v>
      </c>
    </row>
    <row r="45" spans="1:21" ht="12.75" customHeight="1">
      <c r="A45" s="47" t="s">
        <v>85</v>
      </c>
      <c r="B45" s="35" t="s">
        <v>86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12.75" customHeight="1">
      <c r="A46" s="42" t="s">
        <v>87</v>
      </c>
      <c r="B46" s="42" t="e">
        <f>SUM(#REF!)</f>
        <v>#REF!</v>
      </c>
      <c r="C46" s="42" t="e">
        <f>SUM(#REF!)</f>
        <v>#REF!</v>
      </c>
      <c r="D46" s="55">
        <v>0</v>
      </c>
      <c r="E46" s="55">
        <v>0</v>
      </c>
      <c r="F46" s="55">
        <v>0</v>
      </c>
      <c r="G46" s="55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60">
        <v>0</v>
      </c>
      <c r="R46" s="59"/>
      <c r="S46" s="61">
        <v>0</v>
      </c>
      <c r="T46" s="59">
        <v>0</v>
      </c>
      <c r="U46" s="59">
        <v>0</v>
      </c>
    </row>
    <row r="47" spans="1:21" ht="12.75" customHeight="1">
      <c r="A47" s="47" t="s">
        <v>88</v>
      </c>
      <c r="B47" s="35" t="s">
        <v>89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43" s="3" customFormat="1" ht="12.75" customHeight="1">
      <c r="A48" s="42" t="s">
        <v>90</v>
      </c>
      <c r="B48" s="42"/>
      <c r="C48" s="42"/>
      <c r="D48" s="55">
        <v>0</v>
      </c>
      <c r="E48" s="55">
        <v>0</v>
      </c>
      <c r="F48" s="55">
        <v>0</v>
      </c>
      <c r="G48" s="55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60">
        <v>0</v>
      </c>
      <c r="R48" s="59"/>
      <c r="S48" s="61">
        <v>0</v>
      </c>
      <c r="T48" s="59">
        <v>0</v>
      </c>
      <c r="U48" s="59">
        <v>0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3" customFormat="1" ht="12.75" customHeight="1">
      <c r="A49" s="47" t="s">
        <v>91</v>
      </c>
      <c r="B49" s="35" t="s">
        <v>92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3" customFormat="1" ht="12.75" customHeight="1">
      <c r="A50" s="42" t="s">
        <v>93</v>
      </c>
      <c r="B50" s="42"/>
      <c r="C50" s="42"/>
      <c r="D50" s="65">
        <v>0</v>
      </c>
      <c r="E50" s="65">
        <v>0</v>
      </c>
      <c r="F50" s="65">
        <v>0</v>
      </c>
      <c r="G50" s="65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7">
        <v>0</v>
      </c>
      <c r="R50" s="66"/>
      <c r="S50" s="68">
        <v>0</v>
      </c>
      <c r="T50" s="66">
        <v>0</v>
      </c>
      <c r="U50" s="66">
        <v>0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3" customFormat="1" ht="12.75" customHeight="1">
      <c r="A51" s="47" t="s">
        <v>94</v>
      </c>
      <c r="B51" s="35" t="s">
        <v>66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s="3" customFormat="1" ht="12.75" customHeight="1">
      <c r="A52" s="42" t="s">
        <v>95</v>
      </c>
      <c r="B52" s="42"/>
      <c r="C52" s="42"/>
      <c r="D52" s="55">
        <v>0</v>
      </c>
      <c r="E52" s="55">
        <v>0</v>
      </c>
      <c r="F52" s="55">
        <v>0</v>
      </c>
      <c r="G52" s="55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60">
        <v>0</v>
      </c>
      <c r="R52" s="59"/>
      <c r="S52" s="61">
        <v>0</v>
      </c>
      <c r="T52" s="59">
        <v>0</v>
      </c>
      <c r="U52" s="59">
        <v>0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3" customFormat="1" ht="12.75" customHeight="1">
      <c r="A53" s="47" t="s">
        <v>96</v>
      </c>
      <c r="B53" s="35" t="s">
        <v>97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21" s="2" customFormat="1" ht="12.75">
      <c r="A54" s="69" t="s">
        <v>98</v>
      </c>
      <c r="B54" s="70" t="s">
        <v>99</v>
      </c>
      <c r="C54" s="71" t="s">
        <v>100</v>
      </c>
      <c r="D54" s="52">
        <v>94.951</v>
      </c>
      <c r="E54" s="64">
        <f aca="true" t="shared" si="2" ref="E54:E64">D54</f>
        <v>94.951</v>
      </c>
      <c r="F54" s="72"/>
      <c r="G54" s="73"/>
      <c r="H54" s="73"/>
      <c r="I54" s="73"/>
      <c r="J54" s="73"/>
      <c r="K54" s="73"/>
      <c r="L54" s="54">
        <f aca="true" t="shared" si="3" ref="L54:L64">D54</f>
        <v>94.951</v>
      </c>
      <c r="M54" s="54">
        <f>L54</f>
        <v>94.951</v>
      </c>
      <c r="N54" s="53"/>
      <c r="O54" s="35">
        <f>J54</f>
        <v>0</v>
      </c>
      <c r="P54" s="35"/>
      <c r="Q54" s="74"/>
      <c r="R54" s="75"/>
      <c r="S54" s="74"/>
      <c r="T54" s="74"/>
      <c r="U54" s="76">
        <v>0</v>
      </c>
    </row>
    <row r="55" spans="1:256" ht="12.75">
      <c r="A55" s="69" t="s">
        <v>101</v>
      </c>
      <c r="B55" s="70" t="s">
        <v>102</v>
      </c>
      <c r="C55" s="77" t="s">
        <v>103</v>
      </c>
      <c r="D55" s="52">
        <v>138.8</v>
      </c>
      <c r="E55" s="64">
        <f t="shared" si="2"/>
        <v>138.8</v>
      </c>
      <c r="F55" s="72"/>
      <c r="G55" s="44"/>
      <c r="H55" s="44"/>
      <c r="I55" s="44"/>
      <c r="J55" s="44"/>
      <c r="K55" s="78"/>
      <c r="L55" s="54">
        <f t="shared" si="3"/>
        <v>138.8</v>
      </c>
      <c r="M55" s="54">
        <f aca="true" t="shared" si="4" ref="M55:M57">D55</f>
        <v>138.8</v>
      </c>
      <c r="N55" s="44"/>
      <c r="O55" s="44"/>
      <c r="P55" s="44"/>
      <c r="Q55" s="78"/>
      <c r="R55" s="78"/>
      <c r="S55" s="78"/>
      <c r="T55" s="78"/>
      <c r="U55" s="54">
        <v>0</v>
      </c>
      <c r="IV55" s="79"/>
    </row>
    <row r="56" spans="1:256" ht="12.75">
      <c r="A56" s="69" t="s">
        <v>104</v>
      </c>
      <c r="B56" s="70" t="s">
        <v>105</v>
      </c>
      <c r="C56" s="71" t="s">
        <v>106</v>
      </c>
      <c r="D56" s="52">
        <v>135</v>
      </c>
      <c r="E56" s="64">
        <f t="shared" si="2"/>
        <v>135</v>
      </c>
      <c r="F56" s="72"/>
      <c r="G56" s="44"/>
      <c r="H56" s="44"/>
      <c r="I56" s="44"/>
      <c r="J56" s="44"/>
      <c r="K56" s="78"/>
      <c r="L56" s="54">
        <f t="shared" si="3"/>
        <v>135</v>
      </c>
      <c r="M56" s="54">
        <f t="shared" si="4"/>
        <v>135</v>
      </c>
      <c r="N56" s="44"/>
      <c r="O56" s="44"/>
      <c r="P56" s="44"/>
      <c r="Q56" s="78"/>
      <c r="R56" s="78"/>
      <c r="S56" s="78"/>
      <c r="T56" s="78"/>
      <c r="U56" s="54">
        <v>0</v>
      </c>
      <c r="IV56" s="79"/>
    </row>
    <row r="57" spans="1:256" ht="51" customHeight="1">
      <c r="A57" s="69" t="s">
        <v>107</v>
      </c>
      <c r="B57" s="2" t="s">
        <v>108</v>
      </c>
      <c r="C57" s="71" t="s">
        <v>109</v>
      </c>
      <c r="D57" s="52">
        <v>343.282</v>
      </c>
      <c r="E57" s="64">
        <f t="shared" si="2"/>
        <v>343.282</v>
      </c>
      <c r="F57" s="72"/>
      <c r="G57" s="44"/>
      <c r="H57" s="44"/>
      <c r="I57" s="44"/>
      <c r="J57" s="44"/>
      <c r="K57" s="78"/>
      <c r="L57" s="54">
        <f t="shared" si="3"/>
        <v>343.282</v>
      </c>
      <c r="M57" s="54">
        <f t="shared" si="4"/>
        <v>343.282</v>
      </c>
      <c r="N57" s="44"/>
      <c r="O57" s="44"/>
      <c r="P57" s="44"/>
      <c r="Q57" s="78"/>
      <c r="R57" s="78"/>
      <c r="S57" s="78"/>
      <c r="T57" s="78"/>
      <c r="U57" s="54">
        <v>0</v>
      </c>
      <c r="IV57" s="79"/>
    </row>
    <row r="58" spans="1:256" ht="12.75">
      <c r="A58" s="69" t="s">
        <v>110</v>
      </c>
      <c r="B58" s="70" t="s">
        <v>111</v>
      </c>
      <c r="C58" s="71" t="s">
        <v>112</v>
      </c>
      <c r="D58" s="52">
        <v>433.333</v>
      </c>
      <c r="E58" s="64">
        <f t="shared" si="2"/>
        <v>433.333</v>
      </c>
      <c r="F58" s="44"/>
      <c r="G58" s="44"/>
      <c r="H58" s="80"/>
      <c r="I58" s="80"/>
      <c r="J58" s="80"/>
      <c r="K58" s="81"/>
      <c r="L58" s="82">
        <f t="shared" si="3"/>
        <v>433.333</v>
      </c>
      <c r="M58" s="82">
        <f aca="true" t="shared" si="5" ref="M58:M59">L58</f>
        <v>433.333</v>
      </c>
      <c r="N58" s="80"/>
      <c r="O58" s="80"/>
      <c r="P58" s="80"/>
      <c r="Q58" s="81"/>
      <c r="R58" s="81"/>
      <c r="S58" s="81"/>
      <c r="T58" s="81"/>
      <c r="U58" s="83">
        <v>0</v>
      </c>
      <c r="IV58" s="79"/>
    </row>
    <row r="59" spans="1:256" ht="60.75" customHeight="1">
      <c r="A59" s="69" t="s">
        <v>113</v>
      </c>
      <c r="B59" s="70" t="s">
        <v>114</v>
      </c>
      <c r="C59" s="71" t="s">
        <v>115</v>
      </c>
      <c r="D59" s="52">
        <v>224.162</v>
      </c>
      <c r="E59" s="64">
        <f t="shared" si="2"/>
        <v>224.162</v>
      </c>
      <c r="F59" s="44"/>
      <c r="G59" s="44"/>
      <c r="H59" s="80"/>
      <c r="I59" s="80"/>
      <c r="J59" s="80"/>
      <c r="K59" s="81"/>
      <c r="L59" s="82">
        <f t="shared" si="3"/>
        <v>224.162</v>
      </c>
      <c r="M59" s="82">
        <f t="shared" si="5"/>
        <v>224.162</v>
      </c>
      <c r="N59" s="80"/>
      <c r="O59" s="80"/>
      <c r="P59" s="80"/>
      <c r="Q59" s="81"/>
      <c r="R59" s="81"/>
      <c r="S59" s="81"/>
      <c r="T59" s="81"/>
      <c r="U59" s="83"/>
      <c r="IV59" s="79"/>
    </row>
    <row r="60" spans="1:256" ht="12.75">
      <c r="A60" s="69" t="s">
        <v>116</v>
      </c>
      <c r="B60" s="70" t="s">
        <v>117</v>
      </c>
      <c r="C60" s="71" t="s">
        <v>118</v>
      </c>
      <c r="D60" s="52">
        <v>300</v>
      </c>
      <c r="E60" s="64">
        <f t="shared" si="2"/>
        <v>300</v>
      </c>
      <c r="F60" s="72"/>
      <c r="G60" s="44"/>
      <c r="H60" s="44"/>
      <c r="I60" s="44"/>
      <c r="J60" s="44"/>
      <c r="K60" s="78"/>
      <c r="L60" s="54">
        <f t="shared" si="3"/>
        <v>300</v>
      </c>
      <c r="M60" s="54">
        <f aca="true" t="shared" si="6" ref="M60:M64">D60</f>
        <v>300</v>
      </c>
      <c r="N60" s="44"/>
      <c r="O60" s="44"/>
      <c r="P60" s="44"/>
      <c r="Q60" s="78">
        <v>6</v>
      </c>
      <c r="R60" s="78"/>
      <c r="S60" s="78"/>
      <c r="T60" s="78">
        <v>600.39</v>
      </c>
      <c r="U60" s="54">
        <f aca="true" t="shared" si="7" ref="U60:U61">T60</f>
        <v>600.39</v>
      </c>
      <c r="IV60" s="79"/>
    </row>
    <row r="61" spans="1:256" ht="12.75">
      <c r="A61" s="69" t="s">
        <v>119</v>
      </c>
      <c r="B61" s="70" t="s">
        <v>120</v>
      </c>
      <c r="C61" s="71" t="s">
        <v>118</v>
      </c>
      <c r="D61" s="52">
        <v>300</v>
      </c>
      <c r="E61" s="64">
        <f t="shared" si="2"/>
        <v>300</v>
      </c>
      <c r="F61" s="72"/>
      <c r="G61" s="44"/>
      <c r="H61" s="44"/>
      <c r="I61" s="44"/>
      <c r="J61" s="44"/>
      <c r="K61" s="78"/>
      <c r="L61" s="54">
        <f t="shared" si="3"/>
        <v>300</v>
      </c>
      <c r="M61" s="54">
        <f t="shared" si="6"/>
        <v>300</v>
      </c>
      <c r="N61" s="44"/>
      <c r="O61" s="44"/>
      <c r="P61" s="44"/>
      <c r="Q61" s="78">
        <v>6</v>
      </c>
      <c r="R61" s="78"/>
      <c r="S61" s="78"/>
      <c r="T61" s="78">
        <v>591.83</v>
      </c>
      <c r="U61" s="54">
        <f t="shared" si="7"/>
        <v>591.83</v>
      </c>
      <c r="IV61" s="79"/>
    </row>
    <row r="62" spans="1:256" ht="74.25" customHeight="1">
      <c r="A62" s="69" t="s">
        <v>121</v>
      </c>
      <c r="B62" s="70" t="s">
        <v>122</v>
      </c>
      <c r="C62" s="71" t="s">
        <v>112</v>
      </c>
      <c r="D62" s="52">
        <v>6.6157900000000005</v>
      </c>
      <c r="E62" s="64">
        <f t="shared" si="2"/>
        <v>6.6157900000000005</v>
      </c>
      <c r="F62" s="72"/>
      <c r="G62" s="44"/>
      <c r="H62" s="44"/>
      <c r="I62" s="44"/>
      <c r="J62" s="44"/>
      <c r="K62" s="78"/>
      <c r="L62" s="54">
        <f t="shared" si="3"/>
        <v>6.6157900000000005</v>
      </c>
      <c r="M62" s="54">
        <f t="shared" si="6"/>
        <v>6.6157900000000005</v>
      </c>
      <c r="N62" s="44"/>
      <c r="O62" s="44"/>
      <c r="P62" s="44"/>
      <c r="Q62" s="78"/>
      <c r="R62" s="78"/>
      <c r="S62" s="78"/>
      <c r="T62" s="78"/>
      <c r="U62" s="54"/>
      <c r="IV62" s="79"/>
    </row>
    <row r="63" spans="1:256" ht="12.75">
      <c r="A63" s="69" t="s">
        <v>123</v>
      </c>
      <c r="B63" s="70" t="s">
        <v>124</v>
      </c>
      <c r="C63" s="71" t="s">
        <v>112</v>
      </c>
      <c r="D63" s="52">
        <f>3.56632+1.78316</f>
        <v>5.34948</v>
      </c>
      <c r="E63" s="64">
        <f t="shared" si="2"/>
        <v>5.34948</v>
      </c>
      <c r="F63" s="72"/>
      <c r="G63" s="44"/>
      <c r="H63" s="44"/>
      <c r="I63" s="44"/>
      <c r="J63" s="44"/>
      <c r="K63" s="78"/>
      <c r="L63" s="54">
        <f t="shared" si="3"/>
        <v>5.34948</v>
      </c>
      <c r="M63" s="54">
        <f t="shared" si="6"/>
        <v>5.34948</v>
      </c>
      <c r="N63" s="44"/>
      <c r="O63" s="44"/>
      <c r="P63" s="44"/>
      <c r="Q63" s="78"/>
      <c r="R63" s="78"/>
      <c r="S63" s="78"/>
      <c r="T63" s="78"/>
      <c r="U63" s="54"/>
      <c r="IV63" s="79"/>
    </row>
    <row r="64" spans="1:256" ht="12.75">
      <c r="A64" s="69" t="s">
        <v>125</v>
      </c>
      <c r="B64" s="70" t="s">
        <v>126</v>
      </c>
      <c r="C64" s="71" t="s">
        <v>112</v>
      </c>
      <c r="D64" s="52">
        <v>57.9</v>
      </c>
      <c r="E64" s="64">
        <f t="shared" si="2"/>
        <v>57.9</v>
      </c>
      <c r="F64" s="72"/>
      <c r="G64" s="44"/>
      <c r="H64" s="44"/>
      <c r="I64" s="44"/>
      <c r="J64" s="44"/>
      <c r="K64" s="78"/>
      <c r="L64" s="54">
        <f t="shared" si="3"/>
        <v>57.9</v>
      </c>
      <c r="M64" s="54">
        <f t="shared" si="6"/>
        <v>57.9</v>
      </c>
      <c r="N64" s="44"/>
      <c r="O64" s="44"/>
      <c r="P64" s="44"/>
      <c r="Q64" s="78"/>
      <c r="R64" s="78"/>
      <c r="S64" s="78"/>
      <c r="T64" s="78"/>
      <c r="U64" s="54"/>
      <c r="IV64" s="79"/>
    </row>
    <row r="65" spans="1:23" s="3" customFormat="1" ht="12.75" customHeight="1">
      <c r="A65" s="48" t="s">
        <v>127</v>
      </c>
      <c r="B65" s="48"/>
      <c r="C65" s="48"/>
      <c r="D65" s="55">
        <f>SUM(D54:D64)</f>
        <v>2039.3932700000003</v>
      </c>
      <c r="E65" s="55">
        <f>SUM(E54:E64)</f>
        <v>2039.3932700000003</v>
      </c>
      <c r="F65" s="55">
        <f>SUM(F54:F64)</f>
        <v>0</v>
      </c>
      <c r="G65" s="55">
        <f>SUM(G54:G64)</f>
        <v>0</v>
      </c>
      <c r="H65" s="55">
        <f>SUM(H54:H64)</f>
        <v>0</v>
      </c>
      <c r="I65" s="55">
        <f>SUM(I54:I64)</f>
        <v>0</v>
      </c>
      <c r="J65" s="55">
        <f>SUM(J54:J64)</f>
        <v>0</v>
      </c>
      <c r="K65" s="55">
        <f>SUM(K54:K64)</f>
        <v>0</v>
      </c>
      <c r="L65" s="55">
        <f>SUM(L54:L64)</f>
        <v>2039.3932700000003</v>
      </c>
      <c r="M65" s="55">
        <f>SUM(M54:M64)</f>
        <v>2039.3932700000003</v>
      </c>
      <c r="N65" s="55">
        <f>SUM(N54:N64)</f>
        <v>0</v>
      </c>
      <c r="O65" s="55">
        <f>SUM(O54:O64)</f>
        <v>0</v>
      </c>
      <c r="P65" s="55">
        <f>SUM(P54:P64)</f>
        <v>0</v>
      </c>
      <c r="Q65" s="55">
        <f>SUM(Q54:Q64)</f>
        <v>12</v>
      </c>
      <c r="R65" s="55"/>
      <c r="S65" s="55">
        <f>SUM(S54:S64)</f>
        <v>0</v>
      </c>
      <c r="T65" s="55">
        <f>SUM(T54:T64)</f>
        <v>1192.22</v>
      </c>
      <c r="U65" s="55">
        <f>SUM(U54:U64)</f>
        <v>1192.22</v>
      </c>
      <c r="V65" s="2"/>
      <c r="W65" s="2"/>
    </row>
    <row r="66" spans="1:23" s="3" customFormat="1" ht="12.75" customHeight="1">
      <c r="A66" s="42" t="s">
        <v>128</v>
      </c>
      <c r="B66" s="42"/>
      <c r="C66" s="42" t="e">
        <f>C65+C52+C50+C48+C46+C44+C42+C39</f>
        <v>#REF!</v>
      </c>
      <c r="D66" s="56">
        <f>D65+D52+D50+D48+D46+D44+D42+D39</f>
        <v>2101.5932700000003</v>
      </c>
      <c r="E66" s="56">
        <f>E65+E52+E50+E48+E46+E44+E42+E39</f>
        <v>2101.5932700000003</v>
      </c>
      <c r="F66" s="56">
        <f>F65+F52+F50+F48+F46+F44+F42+F39</f>
        <v>0</v>
      </c>
      <c r="G66" s="56">
        <f>G65+G52+G50+G48+G46+G44+G42+G39</f>
        <v>0</v>
      </c>
      <c r="H66" s="56">
        <f>H65+H52+H50+H48+H46+H44+H42+H39</f>
        <v>0</v>
      </c>
      <c r="I66" s="56">
        <f>I65+I52+I50+I48+I46+I44+I42+I39</f>
        <v>0</v>
      </c>
      <c r="J66" s="56">
        <f>J65+J52+J50+J48+J46+J44+J42+J39</f>
        <v>0</v>
      </c>
      <c r="K66" s="56">
        <f>K65+K52+K50+K48+K46+K44+K42+K39</f>
        <v>0</v>
      </c>
      <c r="L66" s="56">
        <f>L65+L52+L50+L48+L46+L44+L42+L39</f>
        <v>2101.5932700000003</v>
      </c>
      <c r="M66" s="56">
        <f>M65+M52+M50+M48+M46+M44+M42+M39</f>
        <v>2101.5932700000003</v>
      </c>
      <c r="N66" s="56">
        <f>N65+N52+N50+N48+N46+N44+N42+N39</f>
        <v>0</v>
      </c>
      <c r="O66" s="56">
        <f>O65+O52+O50+O48+O46+O44+O42+O39</f>
        <v>0</v>
      </c>
      <c r="P66" s="56">
        <f>P65+P52+P50+P48+P46+P44+P42+P39</f>
        <v>0</v>
      </c>
      <c r="Q66" s="56">
        <f>Q65+Q52+Q50+Q48+Q46+Q44+Q42+Q39</f>
        <v>12</v>
      </c>
      <c r="R66" s="56"/>
      <c r="S66" s="56">
        <f>S65+S52+S50+S48+S46+S44+S42+S39</f>
        <v>0</v>
      </c>
      <c r="T66" s="56">
        <f>T65+T52+T50+T48+T46+T44+T42+T39</f>
        <v>1192.22</v>
      </c>
      <c r="U66" s="56">
        <f>U65+U52+U50+U48+U46+U44+U42+U39</f>
        <v>1192.22</v>
      </c>
      <c r="V66" s="2"/>
      <c r="W66" s="2"/>
    </row>
    <row r="67" spans="1:256" ht="12.75" customHeight="1">
      <c r="A67" s="42" t="s">
        <v>129</v>
      </c>
      <c r="B67" s="42">
        <f>B66+B36</f>
        <v>0</v>
      </c>
      <c r="C67" s="42" t="e">
        <f>C66+C36</f>
        <v>#REF!</v>
      </c>
      <c r="D67" s="84">
        <f>D66+D36</f>
        <v>6771.73652</v>
      </c>
      <c r="E67" s="84">
        <f>E66+E36</f>
        <v>4769.596520000001</v>
      </c>
      <c r="F67" s="84">
        <f>F66+F36</f>
        <v>2002.14</v>
      </c>
      <c r="G67" s="84">
        <f>G66+G36</f>
        <v>0</v>
      </c>
      <c r="H67" s="84">
        <f>H66+H36</f>
        <v>0</v>
      </c>
      <c r="I67" s="84">
        <f>I66+I36</f>
        <v>0</v>
      </c>
      <c r="J67" s="84">
        <f>J66+J36</f>
        <v>0</v>
      </c>
      <c r="K67" s="84">
        <f>K66+K36</f>
        <v>0</v>
      </c>
      <c r="L67" s="84">
        <f>L66+L36</f>
        <v>6771.73652</v>
      </c>
      <c r="M67" s="84">
        <f>M66+M36</f>
        <v>6771.73652</v>
      </c>
      <c r="N67" s="84">
        <f>N66+N36</f>
        <v>0</v>
      </c>
      <c r="O67" s="84" t="e">
        <f>O66+O36</f>
        <v>#REF!</v>
      </c>
      <c r="P67" s="84">
        <f>P66+P36</f>
        <v>0</v>
      </c>
      <c r="Q67" s="84">
        <f>Q66+Q36</f>
        <v>12</v>
      </c>
      <c r="R67" s="84"/>
      <c r="S67" s="84">
        <f>S66+S36</f>
        <v>0</v>
      </c>
      <c r="T67" s="84">
        <f>T66+T36</f>
        <v>1192.22</v>
      </c>
      <c r="U67" s="84">
        <f>U66+U36</f>
        <v>1192.22</v>
      </c>
      <c r="IV67" s="79"/>
    </row>
    <row r="68" spans="1:21" ht="12.75" customHeight="1">
      <c r="A68" s="43" t="s">
        <v>130</v>
      </c>
      <c r="B68" s="42" t="s">
        <v>131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 customHeight="1">
      <c r="A69" s="43" t="s">
        <v>132</v>
      </c>
      <c r="B69" s="42" t="s">
        <v>133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 customHeight="1">
      <c r="A70" s="43" t="s">
        <v>134</v>
      </c>
      <c r="B70" s="44" t="s">
        <v>135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ht="12.75" customHeight="1">
      <c r="A71" s="42" t="s">
        <v>136</v>
      </c>
      <c r="B71" s="42"/>
      <c r="C71" s="42"/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/>
      <c r="P71" s="45">
        <v>0</v>
      </c>
      <c r="Q71" s="45">
        <v>0</v>
      </c>
      <c r="R71" s="49"/>
      <c r="S71" s="55">
        <f>SUM(S60:S70)</f>
        <v>0</v>
      </c>
      <c r="T71" s="55">
        <v>0</v>
      </c>
      <c r="U71" s="55">
        <v>0</v>
      </c>
    </row>
    <row r="72" spans="1:21" ht="12.75" customHeight="1">
      <c r="A72" s="47" t="s">
        <v>137</v>
      </c>
      <c r="B72" s="44" t="s">
        <v>50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ht="12.75" customHeight="1">
      <c r="A73" s="85" t="s">
        <v>138</v>
      </c>
      <c r="B73" s="85"/>
      <c r="C73" s="85"/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/>
      <c r="P73" s="86">
        <v>0</v>
      </c>
      <c r="Q73" s="86">
        <v>0</v>
      </c>
      <c r="R73" s="87"/>
      <c r="S73" s="55">
        <f>SUM(S62:S72)</f>
        <v>0</v>
      </c>
      <c r="T73" s="55">
        <v>0</v>
      </c>
      <c r="U73" s="55">
        <v>0</v>
      </c>
    </row>
    <row r="74" spans="1:21" ht="12.75" customHeight="1">
      <c r="A74" s="47" t="s">
        <v>139</v>
      </c>
      <c r="B74" s="44" t="s">
        <v>140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:21" ht="12.75" customHeight="1">
      <c r="A75" s="42" t="s">
        <v>141</v>
      </c>
      <c r="B75" s="42"/>
      <c r="C75" s="42"/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/>
      <c r="P75" s="45">
        <v>0</v>
      </c>
      <c r="Q75" s="45">
        <v>0</v>
      </c>
      <c r="R75" s="49"/>
      <c r="S75" s="55">
        <f>SUM(S64:S74)</f>
        <v>0</v>
      </c>
      <c r="T75" s="55">
        <v>0</v>
      </c>
      <c r="U75" s="55">
        <v>0</v>
      </c>
    </row>
    <row r="76" spans="1:21" ht="12.75" customHeight="1">
      <c r="A76" s="88" t="s">
        <v>142</v>
      </c>
      <c r="B76" s="35" t="s">
        <v>66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2.75" customHeight="1">
      <c r="A77" s="42" t="s">
        <v>143</v>
      </c>
      <c r="B77" s="42" t="e">
        <f>SUM(#REF!)</f>
        <v>#REF!</v>
      </c>
      <c r="C77" s="42" t="e">
        <f>SUM(#REF!)</f>
        <v>#REF!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45">
        <v>0</v>
      </c>
      <c r="O77" s="45" t="e">
        <f>SUM(#REF!)</f>
        <v>#REF!</v>
      </c>
      <c r="P77" s="45">
        <v>0</v>
      </c>
      <c r="Q77" s="45">
        <v>0</v>
      </c>
      <c r="R77" s="45"/>
      <c r="S77" s="55">
        <f>SUM(S66:S76)</f>
        <v>0</v>
      </c>
      <c r="T77" s="55">
        <v>0</v>
      </c>
      <c r="U77" s="55">
        <v>0</v>
      </c>
    </row>
    <row r="78" spans="1:21" ht="12.75" customHeight="1">
      <c r="A78" s="47" t="s">
        <v>144</v>
      </c>
      <c r="B78" s="35" t="s">
        <v>97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12.75" customHeight="1">
      <c r="A79" s="42" t="s">
        <v>145</v>
      </c>
      <c r="B79" s="42"/>
      <c r="C79" s="42"/>
      <c r="D79" s="45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45">
        <v>0</v>
      </c>
      <c r="L79" s="45">
        <v>0</v>
      </c>
      <c r="M79" s="45">
        <v>0</v>
      </c>
      <c r="N79" s="45">
        <v>0</v>
      </c>
      <c r="O79" s="45"/>
      <c r="P79" s="45">
        <v>0</v>
      </c>
      <c r="Q79" s="45">
        <v>0</v>
      </c>
      <c r="R79" s="49"/>
      <c r="S79" s="55">
        <f>SUM(S68:S78)</f>
        <v>0</v>
      </c>
      <c r="T79" s="55">
        <f>SUM(T68:T78)</f>
        <v>0</v>
      </c>
      <c r="U79" s="55">
        <f>SUM(U68:U78)</f>
        <v>0</v>
      </c>
    </row>
    <row r="80" spans="1:21" ht="12.75" customHeight="1">
      <c r="A80" s="42" t="s">
        <v>146</v>
      </c>
      <c r="B80" s="42"/>
      <c r="C80" s="42"/>
      <c r="D80" s="90">
        <f>D77+D75+D73+D71</f>
        <v>0</v>
      </c>
      <c r="E80" s="90">
        <f>E77+E75+E73+E71</f>
        <v>0</v>
      </c>
      <c r="F80" s="91">
        <f>F77+F75+F73+F71</f>
        <v>0</v>
      </c>
      <c r="G80" s="91">
        <f>G77+G75+G73+G71</f>
        <v>0</v>
      </c>
      <c r="H80" s="91">
        <f>H77+H75+H73+H71</f>
        <v>0</v>
      </c>
      <c r="I80" s="91">
        <f>I77+I75+I73+I71</f>
        <v>0</v>
      </c>
      <c r="J80" s="91">
        <f>J77+J75+J73+J71</f>
        <v>0</v>
      </c>
      <c r="K80" s="91">
        <f>K77+K75+K73+K71</f>
        <v>0</v>
      </c>
      <c r="L80" s="56">
        <f>L77+L75+L73+L71</f>
        <v>0</v>
      </c>
      <c r="M80" s="56">
        <f>M77+M75+M73+M71</f>
        <v>0</v>
      </c>
      <c r="N80" s="91">
        <f>N77+N75+N73+N71</f>
        <v>0</v>
      </c>
      <c r="O80" s="91" t="e">
        <f>O77+O75+O73+O71</f>
        <v>#REF!</v>
      </c>
      <c r="P80" s="91">
        <f>P77+P75+P73+P71</f>
        <v>0</v>
      </c>
      <c r="Q80" s="91">
        <f>Q77+Q75+Q73+Q71</f>
        <v>0</v>
      </c>
      <c r="R80" s="91"/>
      <c r="S80" s="91"/>
      <c r="T80" s="91"/>
      <c r="U80" s="91"/>
    </row>
    <row r="81" spans="1:21" ht="12.75" customHeight="1">
      <c r="A81" s="47" t="s">
        <v>147</v>
      </c>
      <c r="B81" s="42" t="s">
        <v>148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 customHeight="1">
      <c r="A82" s="47" t="s">
        <v>149</v>
      </c>
      <c r="B82" s="44" t="s">
        <v>77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:21" ht="12.75" customHeight="1">
      <c r="A83" s="42" t="s">
        <v>150</v>
      </c>
      <c r="B83" s="42"/>
      <c r="C83" s="42" t="e">
        <f>SUM(#REF!)</f>
        <v>#REF!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>
        <f>SUM(S72:S82)</f>
        <v>0</v>
      </c>
      <c r="T83" s="55">
        <f>SUM(T72:T82)</f>
        <v>0</v>
      </c>
      <c r="U83" s="55">
        <f>SUM(U72:U82)</f>
        <v>0</v>
      </c>
    </row>
    <row r="84" spans="1:21" ht="12.75" customHeight="1">
      <c r="A84" s="47" t="s">
        <v>151</v>
      </c>
      <c r="B84" s="44" t="s">
        <v>50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:21" ht="12.75" customHeight="1">
      <c r="A85" s="42" t="s">
        <v>152</v>
      </c>
      <c r="B85" s="42"/>
      <c r="C85" s="42"/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 t="e">
        <f>#REF!</f>
        <v>#REF!</v>
      </c>
      <c r="P85" s="45">
        <v>0</v>
      </c>
      <c r="Q85" s="45">
        <v>0</v>
      </c>
      <c r="R85" s="45"/>
      <c r="S85" s="55">
        <f>SUM(S74:S84)</f>
        <v>0</v>
      </c>
      <c r="T85" s="55">
        <f>SUM(T74:T84)</f>
        <v>0</v>
      </c>
      <c r="U85" s="55">
        <f>SUM(U74:U84)</f>
        <v>0</v>
      </c>
    </row>
    <row r="86" spans="1:21" ht="12.75" customHeight="1">
      <c r="A86" s="47" t="s">
        <v>153</v>
      </c>
      <c r="B86" s="35" t="s">
        <v>89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:21" ht="12.75" customHeight="1">
      <c r="A87" s="42" t="s">
        <v>154</v>
      </c>
      <c r="B87" s="42"/>
      <c r="C87" s="42">
        <f>SUM(C86:C86)</f>
        <v>0</v>
      </c>
      <c r="D87" s="92">
        <f>SUM(D86:D86)</f>
        <v>0</v>
      </c>
      <c r="E87" s="92">
        <f>SUM(E86:E86)</f>
        <v>0</v>
      </c>
      <c r="F87" s="92">
        <f>SUM(F86:F86)</f>
        <v>0</v>
      </c>
      <c r="G87" s="92">
        <f>SUM(G86:G86)</f>
        <v>0</v>
      </c>
      <c r="H87" s="92">
        <f>SUM(H86:H86)</f>
        <v>0</v>
      </c>
      <c r="I87" s="92">
        <f>SUM(I86:I86)</f>
        <v>0</v>
      </c>
      <c r="J87" s="92">
        <f>SUM(J86:J86)</f>
        <v>0</v>
      </c>
      <c r="K87" s="92">
        <f>SUM(K86:K86)</f>
        <v>0</v>
      </c>
      <c r="L87" s="92">
        <f>SUM(L86:L86)</f>
        <v>0</v>
      </c>
      <c r="M87" s="92">
        <f>SUM(M86:M86)</f>
        <v>0</v>
      </c>
      <c r="N87" s="92">
        <f>SUM(N86:N86)</f>
        <v>0</v>
      </c>
      <c r="O87" s="92">
        <f>SUM(O86:O86)</f>
        <v>0</v>
      </c>
      <c r="P87" s="92">
        <f>SUM(P86:P86)</f>
        <v>0</v>
      </c>
      <c r="Q87" s="92">
        <f>SUM(Q86:Q86)</f>
        <v>0</v>
      </c>
      <c r="R87" s="92"/>
      <c r="S87" s="55">
        <f>SUM(S76:S86)</f>
        <v>0</v>
      </c>
      <c r="T87" s="55">
        <f>SUM(T76:T86)</f>
        <v>0</v>
      </c>
      <c r="U87" s="55">
        <f>SUM(U76:U86)</f>
        <v>0</v>
      </c>
    </row>
    <row r="88" spans="1:21" ht="12.75" customHeight="1">
      <c r="A88" s="47" t="s">
        <v>155</v>
      </c>
      <c r="B88" s="35" t="s">
        <v>92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:21" ht="12.75">
      <c r="A89" s="47" t="s">
        <v>156</v>
      </c>
      <c r="B89" s="93" t="s">
        <v>157</v>
      </c>
      <c r="C89" s="35" t="s">
        <v>59</v>
      </c>
      <c r="D89" s="53">
        <v>1554</v>
      </c>
      <c r="E89" s="53">
        <f aca="true" t="shared" si="8" ref="E89:E90">D89</f>
        <v>1554</v>
      </c>
      <c r="F89" s="35"/>
      <c r="G89" s="35"/>
      <c r="H89" s="35"/>
      <c r="I89" s="35"/>
      <c r="J89" s="35"/>
      <c r="K89" s="35"/>
      <c r="L89" s="54">
        <f aca="true" t="shared" si="9" ref="L89:L90">D89</f>
        <v>1554</v>
      </c>
      <c r="M89" s="54">
        <f aca="true" t="shared" si="10" ref="M89:M90">D89</f>
        <v>1554</v>
      </c>
      <c r="N89" s="35"/>
      <c r="O89" s="35"/>
      <c r="P89" s="35"/>
      <c r="Q89" s="35"/>
      <c r="R89" s="35"/>
      <c r="S89" s="35"/>
      <c r="T89" s="35"/>
      <c r="U89" s="35"/>
    </row>
    <row r="90" spans="1:21" ht="12.75">
      <c r="A90" s="47" t="s">
        <v>158</v>
      </c>
      <c r="B90" s="93" t="s">
        <v>159</v>
      </c>
      <c r="C90" s="35" t="s">
        <v>59</v>
      </c>
      <c r="D90" s="53">
        <f>1356.66667-552.54</f>
        <v>804.1266700000001</v>
      </c>
      <c r="E90" s="53">
        <f t="shared" si="8"/>
        <v>804.1266700000001</v>
      </c>
      <c r="F90" s="35"/>
      <c r="G90" s="35"/>
      <c r="H90" s="35"/>
      <c r="I90" s="35"/>
      <c r="J90" s="35"/>
      <c r="K90" s="35"/>
      <c r="L90" s="54">
        <f t="shared" si="9"/>
        <v>804.1266700000001</v>
      </c>
      <c r="M90" s="54">
        <f t="shared" si="10"/>
        <v>804.1266700000001</v>
      </c>
      <c r="N90" s="35"/>
      <c r="O90" s="35"/>
      <c r="P90" s="35"/>
      <c r="Q90" s="35"/>
      <c r="R90" s="35"/>
      <c r="S90" s="35"/>
      <c r="T90" s="35"/>
      <c r="U90" s="35"/>
    </row>
    <row r="91" spans="1:21" ht="12.75" customHeight="1">
      <c r="A91" s="42" t="s">
        <v>160</v>
      </c>
      <c r="B91" s="42">
        <f>SUM(B89:B90)</f>
        <v>0</v>
      </c>
      <c r="C91" s="42">
        <f>SUM(C89:C90)</f>
        <v>0</v>
      </c>
      <c r="D91" s="55">
        <f>SUM(D89:D90)</f>
        <v>2358.12667</v>
      </c>
      <c r="E91" s="55">
        <f>SUM(E89:E90)</f>
        <v>2358.12667</v>
      </c>
      <c r="F91" s="55">
        <f>SUM(F89:F90)</f>
        <v>0</v>
      </c>
      <c r="G91" s="55">
        <f>SUM(G89:G90)</f>
        <v>0</v>
      </c>
      <c r="H91" s="55">
        <f>SUM(H89:H90)</f>
        <v>0</v>
      </c>
      <c r="I91" s="55">
        <f>SUM(I89:I90)</f>
        <v>0</v>
      </c>
      <c r="J91" s="55">
        <f>SUM(J89:J90)</f>
        <v>0</v>
      </c>
      <c r="K91" s="55">
        <f>SUM(K89:K90)</f>
        <v>0</v>
      </c>
      <c r="L91" s="55">
        <f>SUM(L89:L90)</f>
        <v>2358.12667</v>
      </c>
      <c r="M91" s="55">
        <f>SUM(M89:M90)</f>
        <v>2358.12667</v>
      </c>
      <c r="N91" s="45">
        <f>SUM(N88:N88)</f>
        <v>0</v>
      </c>
      <c r="O91" s="45">
        <f>SUM(O88:O88)</f>
        <v>0</v>
      </c>
      <c r="P91" s="45">
        <f>SUM(P88:P88)</f>
        <v>0</v>
      </c>
      <c r="Q91" s="45">
        <f>SUM(Q88:Q88)</f>
        <v>0</v>
      </c>
      <c r="R91" s="45"/>
      <c r="S91" s="55">
        <f>SUM(S80:S90)</f>
        <v>0</v>
      </c>
      <c r="T91" s="55">
        <f>SUM(T80:T90)</f>
        <v>0</v>
      </c>
      <c r="U91" s="55">
        <f>SUM(U80:U90)</f>
        <v>0</v>
      </c>
    </row>
    <row r="92" spans="1:21" ht="12.75" customHeight="1">
      <c r="A92" s="47" t="s">
        <v>161</v>
      </c>
      <c r="B92" s="35" t="s">
        <v>66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</row>
    <row r="93" spans="1:256" ht="51.75" customHeight="1">
      <c r="A93" s="47" t="s">
        <v>162</v>
      </c>
      <c r="B93" s="70" t="s">
        <v>163</v>
      </c>
      <c r="C93" s="71" t="s">
        <v>164</v>
      </c>
      <c r="D93" s="52">
        <v>358.33333</v>
      </c>
      <c r="E93" s="52">
        <f>D93</f>
        <v>358.33333</v>
      </c>
      <c r="F93" s="53"/>
      <c r="G93" s="35"/>
      <c r="H93" s="35"/>
      <c r="I93" s="35"/>
      <c r="J93" s="35"/>
      <c r="K93" s="35"/>
      <c r="L93" s="54">
        <f aca="true" t="shared" si="11" ref="L93:L96">D93</f>
        <v>358.33333</v>
      </c>
      <c r="M93" s="54">
        <f aca="true" t="shared" si="12" ref="M93:M96">D93</f>
        <v>358.33333</v>
      </c>
      <c r="N93" s="35"/>
      <c r="O93" s="35"/>
      <c r="P93" s="35"/>
      <c r="Q93" s="74"/>
      <c r="R93" s="75"/>
      <c r="S93" s="74"/>
      <c r="T93" s="74"/>
      <c r="U93" s="54">
        <v>0</v>
      </c>
      <c r="IV93" s="79"/>
    </row>
    <row r="94" spans="1:256" ht="95.25" customHeight="1">
      <c r="A94" s="47" t="s">
        <v>165</v>
      </c>
      <c r="B94" s="70" t="s">
        <v>166</v>
      </c>
      <c r="C94" s="71" t="s">
        <v>167</v>
      </c>
      <c r="D94" s="52">
        <v>1632.41665</v>
      </c>
      <c r="E94" s="52">
        <f>D94-F94</f>
        <v>422.7866499999998</v>
      </c>
      <c r="F94" s="52">
        <v>1209.63</v>
      </c>
      <c r="G94" s="35"/>
      <c r="H94" s="35"/>
      <c r="I94" s="35"/>
      <c r="J94" s="35"/>
      <c r="K94" s="35"/>
      <c r="L94" s="54">
        <f t="shared" si="11"/>
        <v>1632.41665</v>
      </c>
      <c r="M94" s="54">
        <f t="shared" si="12"/>
        <v>1632.41665</v>
      </c>
      <c r="N94" s="35"/>
      <c r="O94" s="35"/>
      <c r="P94" s="35"/>
      <c r="Q94" s="94"/>
      <c r="R94" s="35"/>
      <c r="S94" s="94"/>
      <c r="T94" s="35"/>
      <c r="U94" s="54">
        <v>0</v>
      </c>
      <c r="IV94" s="79"/>
    </row>
    <row r="95" spans="1:256" ht="12.75">
      <c r="A95" s="47" t="s">
        <v>168</v>
      </c>
      <c r="B95" s="70" t="s">
        <v>169</v>
      </c>
      <c r="C95" s="71" t="s">
        <v>164</v>
      </c>
      <c r="D95" s="52">
        <v>136.25</v>
      </c>
      <c r="E95" s="52">
        <f aca="true" t="shared" si="13" ref="E95:E96">D95</f>
        <v>136.25</v>
      </c>
      <c r="F95" s="53"/>
      <c r="G95" s="35"/>
      <c r="H95" s="35"/>
      <c r="I95" s="35"/>
      <c r="J95" s="35"/>
      <c r="K95" s="35"/>
      <c r="L95" s="54">
        <f t="shared" si="11"/>
        <v>136.25</v>
      </c>
      <c r="M95" s="54">
        <f t="shared" si="12"/>
        <v>136.25</v>
      </c>
      <c r="N95" s="35"/>
      <c r="O95" s="35"/>
      <c r="P95" s="35"/>
      <c r="Q95" s="94"/>
      <c r="R95" s="35"/>
      <c r="S95" s="94"/>
      <c r="T95" s="35"/>
      <c r="U95" s="54">
        <v>0</v>
      </c>
      <c r="IV95" s="79"/>
    </row>
    <row r="96" spans="1:256" ht="12.75">
      <c r="A96" s="47" t="s">
        <v>170</v>
      </c>
      <c r="B96" s="93" t="s">
        <v>171</v>
      </c>
      <c r="C96" s="71" t="s">
        <v>172</v>
      </c>
      <c r="D96" s="52">
        <v>84.975</v>
      </c>
      <c r="E96" s="52">
        <f t="shared" si="13"/>
        <v>84.975</v>
      </c>
      <c r="F96" s="53"/>
      <c r="G96" s="35"/>
      <c r="H96" s="35"/>
      <c r="I96" s="35"/>
      <c r="J96" s="35"/>
      <c r="K96" s="35"/>
      <c r="L96" s="54">
        <f t="shared" si="11"/>
        <v>84.975</v>
      </c>
      <c r="M96" s="54">
        <f t="shared" si="12"/>
        <v>84.975</v>
      </c>
      <c r="N96" s="35"/>
      <c r="O96" s="35"/>
      <c r="P96" s="35"/>
      <c r="Q96" s="74"/>
      <c r="R96" s="75"/>
      <c r="S96" s="74"/>
      <c r="T96" s="74"/>
      <c r="U96" s="54"/>
      <c r="IV96" s="79"/>
    </row>
    <row r="97" spans="1:256" ht="12.75" customHeight="1">
      <c r="A97" s="42" t="s">
        <v>173</v>
      </c>
      <c r="B97" s="42"/>
      <c r="C97" s="42"/>
      <c r="D97" s="95">
        <f>SUM(D93:D96)</f>
        <v>2211.97498</v>
      </c>
      <c r="E97" s="95">
        <f>SUM(E93:E96)</f>
        <v>1002.3449799999999</v>
      </c>
      <c r="F97" s="95">
        <f>SUM(F93:F96)</f>
        <v>1209.63</v>
      </c>
      <c r="G97" s="95">
        <f>SUM(G93:G96)</f>
        <v>0</v>
      </c>
      <c r="H97" s="95">
        <f>SUM(H93:H96)</f>
        <v>0</v>
      </c>
      <c r="I97" s="95">
        <f>SUM(I93:I96)</f>
        <v>0</v>
      </c>
      <c r="J97" s="95">
        <f>SUM(J93:J96)</f>
        <v>0</v>
      </c>
      <c r="K97" s="95">
        <f>SUM(K93:K96)</f>
        <v>0</v>
      </c>
      <c r="L97" s="95">
        <f>SUM(L93:L96)</f>
        <v>2211.97498</v>
      </c>
      <c r="M97" s="95">
        <f>SUM(M93:M96)</f>
        <v>2211.97498</v>
      </c>
      <c r="N97" s="95">
        <f>SUM(N93:N96)</f>
        <v>0</v>
      </c>
      <c r="O97" s="95">
        <f>SUM(O93:O96)</f>
        <v>0</v>
      </c>
      <c r="P97" s="95">
        <f>SUM(P93:P96)</f>
        <v>0</v>
      </c>
      <c r="Q97" s="95">
        <f>SUM(Q93:Q96)</f>
        <v>0</v>
      </c>
      <c r="R97" s="95"/>
      <c r="S97" s="95">
        <f>SUM(S93:S96)</f>
        <v>0</v>
      </c>
      <c r="T97" s="95">
        <f>SUM(T93:T96)</f>
        <v>0</v>
      </c>
      <c r="U97" s="95">
        <f>SUM(U93:U96)</f>
        <v>0</v>
      </c>
      <c r="IV97" s="79"/>
    </row>
    <row r="98" spans="1:21" ht="12.75" customHeight="1">
      <c r="A98" s="47" t="s">
        <v>174</v>
      </c>
      <c r="B98" s="35" t="s">
        <v>97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</row>
    <row r="99" spans="1:256" ht="12.75">
      <c r="A99" s="47" t="s">
        <v>175</v>
      </c>
      <c r="B99" s="70" t="s">
        <v>176</v>
      </c>
      <c r="C99" s="71" t="s">
        <v>177</v>
      </c>
      <c r="D99" s="52">
        <f>98.25+16.558</f>
        <v>114.80799999999999</v>
      </c>
      <c r="E99" s="52">
        <f aca="true" t="shared" si="14" ref="E99:E108">D99</f>
        <v>114.80799999999999</v>
      </c>
      <c r="F99" s="53"/>
      <c r="G99" s="35"/>
      <c r="H99" s="35"/>
      <c r="I99" s="35"/>
      <c r="J99" s="35"/>
      <c r="K99" s="35"/>
      <c r="L99" s="54">
        <f aca="true" t="shared" si="15" ref="L99:L108">D99</f>
        <v>114.80799999999999</v>
      </c>
      <c r="M99" s="54">
        <f aca="true" t="shared" si="16" ref="M99:M108">D99</f>
        <v>114.80799999999999</v>
      </c>
      <c r="N99" s="35"/>
      <c r="O99" s="35"/>
      <c r="P99" s="35"/>
      <c r="Q99" s="94"/>
      <c r="R99" s="35"/>
      <c r="S99" s="94"/>
      <c r="T99" s="35"/>
      <c r="U99" s="54">
        <v>0</v>
      </c>
      <c r="IV99" s="79"/>
    </row>
    <row r="100" spans="1:256" ht="12.75">
      <c r="A100" s="47" t="s">
        <v>178</v>
      </c>
      <c r="B100" s="70" t="s">
        <v>179</v>
      </c>
      <c r="C100" s="71" t="s">
        <v>180</v>
      </c>
      <c r="D100" s="52">
        <v>30.78</v>
      </c>
      <c r="E100" s="52">
        <f t="shared" si="14"/>
        <v>30.78</v>
      </c>
      <c r="F100" s="53"/>
      <c r="G100" s="35"/>
      <c r="H100" s="35"/>
      <c r="I100" s="35"/>
      <c r="J100" s="35"/>
      <c r="K100" s="35"/>
      <c r="L100" s="54">
        <f t="shared" si="15"/>
        <v>30.78</v>
      </c>
      <c r="M100" s="54">
        <f t="shared" si="16"/>
        <v>30.78</v>
      </c>
      <c r="N100" s="35"/>
      <c r="O100" s="35"/>
      <c r="P100" s="35"/>
      <c r="Q100" s="94"/>
      <c r="R100" s="35"/>
      <c r="S100" s="94"/>
      <c r="T100" s="35"/>
      <c r="U100" s="54">
        <v>0</v>
      </c>
      <c r="IV100" s="79"/>
    </row>
    <row r="101" spans="1:256" ht="84" customHeight="1">
      <c r="A101" s="47" t="s">
        <v>181</v>
      </c>
      <c r="B101" s="70" t="s">
        <v>182</v>
      </c>
      <c r="C101" s="71" t="s">
        <v>180</v>
      </c>
      <c r="D101" s="52">
        <v>16.416</v>
      </c>
      <c r="E101" s="52">
        <f t="shared" si="14"/>
        <v>16.416</v>
      </c>
      <c r="F101" s="53"/>
      <c r="G101" s="35"/>
      <c r="H101" s="35"/>
      <c r="I101" s="35"/>
      <c r="J101" s="35"/>
      <c r="K101" s="35"/>
      <c r="L101" s="54">
        <f t="shared" si="15"/>
        <v>16.416</v>
      </c>
      <c r="M101" s="54">
        <f t="shared" si="16"/>
        <v>16.416</v>
      </c>
      <c r="N101" s="35"/>
      <c r="O101" s="35"/>
      <c r="P101" s="35"/>
      <c r="Q101" s="94"/>
      <c r="R101" s="35"/>
      <c r="S101" s="94"/>
      <c r="T101" s="35"/>
      <c r="U101" s="54"/>
      <c r="IV101" s="79"/>
    </row>
    <row r="102" spans="1:256" ht="61.5" customHeight="1">
      <c r="A102" s="47" t="s">
        <v>183</v>
      </c>
      <c r="B102" s="70" t="s">
        <v>184</v>
      </c>
      <c r="C102" s="71" t="s">
        <v>185</v>
      </c>
      <c r="D102" s="52">
        <v>21.82569</v>
      </c>
      <c r="E102" s="52">
        <f t="shared" si="14"/>
        <v>21.82569</v>
      </c>
      <c r="F102" s="53"/>
      <c r="G102" s="35"/>
      <c r="H102" s="35"/>
      <c r="I102" s="35"/>
      <c r="J102" s="35"/>
      <c r="K102" s="35"/>
      <c r="L102" s="54">
        <f t="shared" si="15"/>
        <v>21.82569</v>
      </c>
      <c r="M102" s="54">
        <f t="shared" si="16"/>
        <v>21.82569</v>
      </c>
      <c r="N102" s="35"/>
      <c r="O102" s="35"/>
      <c r="P102" s="35"/>
      <c r="Q102" s="94"/>
      <c r="R102" s="35"/>
      <c r="S102" s="94"/>
      <c r="T102" s="35"/>
      <c r="U102" s="54"/>
      <c r="IV102" s="79"/>
    </row>
    <row r="103" spans="1:256" ht="12.75">
      <c r="A103" s="47" t="s">
        <v>186</v>
      </c>
      <c r="B103" s="70" t="s">
        <v>187</v>
      </c>
      <c r="C103" s="71" t="s">
        <v>112</v>
      </c>
      <c r="D103" s="52">
        <f>40.52751+8.88025</f>
        <v>49.407759999999996</v>
      </c>
      <c r="E103" s="52">
        <f t="shared" si="14"/>
        <v>49.407759999999996</v>
      </c>
      <c r="F103" s="53"/>
      <c r="G103" s="35"/>
      <c r="H103" s="35"/>
      <c r="I103" s="35"/>
      <c r="J103" s="35"/>
      <c r="K103" s="35"/>
      <c r="L103" s="54">
        <f t="shared" si="15"/>
        <v>49.407759999999996</v>
      </c>
      <c r="M103" s="54">
        <f t="shared" si="16"/>
        <v>49.407759999999996</v>
      </c>
      <c r="N103" s="35"/>
      <c r="O103" s="35"/>
      <c r="P103" s="35"/>
      <c r="Q103" s="94"/>
      <c r="R103" s="35"/>
      <c r="S103" s="94"/>
      <c r="T103" s="35"/>
      <c r="U103" s="54">
        <v>0</v>
      </c>
      <c r="IV103" s="79"/>
    </row>
    <row r="104" spans="1:256" ht="48" customHeight="1">
      <c r="A104" s="47" t="s">
        <v>188</v>
      </c>
      <c r="B104" s="70" t="s">
        <v>189</v>
      </c>
      <c r="C104" s="71" t="s">
        <v>59</v>
      </c>
      <c r="D104" s="52">
        <v>7.09333</v>
      </c>
      <c r="E104" s="52">
        <f t="shared" si="14"/>
        <v>7.09333</v>
      </c>
      <c r="F104" s="53"/>
      <c r="G104" s="35"/>
      <c r="H104" s="35"/>
      <c r="I104" s="35"/>
      <c r="J104" s="35"/>
      <c r="K104" s="35"/>
      <c r="L104" s="54">
        <f t="shared" si="15"/>
        <v>7.09333</v>
      </c>
      <c r="M104" s="54">
        <f t="shared" si="16"/>
        <v>7.09333</v>
      </c>
      <c r="N104" s="35"/>
      <c r="O104" s="35"/>
      <c r="P104" s="35"/>
      <c r="Q104" s="94"/>
      <c r="R104" s="35"/>
      <c r="S104" s="94"/>
      <c r="T104" s="35"/>
      <c r="U104" s="54">
        <v>0</v>
      </c>
      <c r="IV104" s="79"/>
    </row>
    <row r="105" spans="1:256" ht="74.25" customHeight="1">
      <c r="A105" s="47" t="s">
        <v>190</v>
      </c>
      <c r="B105" s="70" t="s">
        <v>191</v>
      </c>
      <c r="C105" s="71" t="s">
        <v>192</v>
      </c>
      <c r="D105" s="52">
        <v>31.35884</v>
      </c>
      <c r="E105" s="52">
        <f t="shared" si="14"/>
        <v>31.35884</v>
      </c>
      <c r="F105" s="53"/>
      <c r="G105" s="35"/>
      <c r="H105" s="35"/>
      <c r="I105" s="35"/>
      <c r="J105" s="35"/>
      <c r="K105" s="35"/>
      <c r="L105" s="54">
        <f t="shared" si="15"/>
        <v>31.35884</v>
      </c>
      <c r="M105" s="54">
        <f t="shared" si="16"/>
        <v>31.35884</v>
      </c>
      <c r="N105" s="35"/>
      <c r="O105" s="35"/>
      <c r="P105" s="35"/>
      <c r="Q105" s="94"/>
      <c r="R105" s="35"/>
      <c r="S105" s="94"/>
      <c r="T105" s="35"/>
      <c r="U105" s="54"/>
      <c r="IV105" s="79"/>
    </row>
    <row r="106" spans="1:256" ht="58.5" customHeight="1">
      <c r="A106" s="47" t="s">
        <v>193</v>
      </c>
      <c r="B106" s="96" t="s">
        <v>194</v>
      </c>
      <c r="C106" s="71" t="s">
        <v>195</v>
      </c>
      <c r="D106" s="52">
        <v>56.22013</v>
      </c>
      <c r="E106" s="52">
        <f t="shared" si="14"/>
        <v>56.22013</v>
      </c>
      <c r="F106" s="53"/>
      <c r="G106" s="35"/>
      <c r="H106" s="35"/>
      <c r="I106" s="35"/>
      <c r="J106" s="35"/>
      <c r="K106" s="35"/>
      <c r="L106" s="54">
        <f t="shared" si="15"/>
        <v>56.22013</v>
      </c>
      <c r="M106" s="54">
        <f t="shared" si="16"/>
        <v>56.22013</v>
      </c>
      <c r="N106" s="35"/>
      <c r="O106" s="35"/>
      <c r="P106" s="35"/>
      <c r="Q106" s="74"/>
      <c r="R106" s="75"/>
      <c r="S106" s="74"/>
      <c r="T106" s="74"/>
      <c r="U106" s="54">
        <v>0</v>
      </c>
      <c r="IV106" s="79"/>
    </row>
    <row r="107" spans="1:256" ht="48.75" customHeight="1">
      <c r="A107" s="47" t="s">
        <v>196</v>
      </c>
      <c r="B107" s="70" t="s">
        <v>197</v>
      </c>
      <c r="C107" s="71" t="s">
        <v>198</v>
      </c>
      <c r="D107" s="53">
        <v>70</v>
      </c>
      <c r="E107" s="53">
        <f t="shared" si="14"/>
        <v>70</v>
      </c>
      <c r="F107" s="35"/>
      <c r="G107" s="35"/>
      <c r="H107" s="35"/>
      <c r="I107" s="35"/>
      <c r="J107" s="35"/>
      <c r="K107" s="35"/>
      <c r="L107" s="54">
        <f t="shared" si="15"/>
        <v>70</v>
      </c>
      <c r="M107" s="54">
        <f t="shared" si="16"/>
        <v>70</v>
      </c>
      <c r="N107" s="35"/>
      <c r="O107" s="35"/>
      <c r="P107" s="35"/>
      <c r="Q107" s="35"/>
      <c r="R107" s="35"/>
      <c r="S107" s="35"/>
      <c r="T107" s="35"/>
      <c r="U107" s="54">
        <v>0</v>
      </c>
      <c r="IV107" s="79"/>
    </row>
    <row r="108" spans="1:256" ht="63.75" customHeight="1">
      <c r="A108" s="47" t="s">
        <v>199</v>
      </c>
      <c r="B108" s="70" t="s">
        <v>200</v>
      </c>
      <c r="C108" s="71" t="s">
        <v>201</v>
      </c>
      <c r="D108" s="52">
        <v>60</v>
      </c>
      <c r="E108" s="52">
        <f t="shared" si="14"/>
        <v>60</v>
      </c>
      <c r="F108" s="53"/>
      <c r="G108" s="35"/>
      <c r="H108" s="35"/>
      <c r="I108" s="35"/>
      <c r="J108" s="35"/>
      <c r="K108" s="35"/>
      <c r="L108" s="54">
        <f t="shared" si="15"/>
        <v>60</v>
      </c>
      <c r="M108" s="54">
        <f t="shared" si="16"/>
        <v>60</v>
      </c>
      <c r="N108" s="35"/>
      <c r="O108" s="35"/>
      <c r="P108" s="35"/>
      <c r="Q108" s="74"/>
      <c r="R108" s="75"/>
      <c r="S108" s="74"/>
      <c r="T108" s="74"/>
      <c r="U108" s="54"/>
      <c r="IV108" s="79"/>
    </row>
    <row r="109" spans="1:256" ht="12.75" customHeight="1">
      <c r="A109" s="42" t="s">
        <v>202</v>
      </c>
      <c r="B109" s="42"/>
      <c r="C109" s="42"/>
      <c r="D109" s="55">
        <f>SUM(D99:D108)</f>
        <v>457.90975000000003</v>
      </c>
      <c r="E109" s="55">
        <f>SUM(E99:E108)</f>
        <v>457.90975</v>
      </c>
      <c r="F109" s="55">
        <f>SUM(F99:F108)</f>
        <v>0</v>
      </c>
      <c r="G109" s="55">
        <f>SUM(G99:G108)</f>
        <v>0</v>
      </c>
      <c r="H109" s="55">
        <f>SUM(H99:H108)</f>
        <v>0</v>
      </c>
      <c r="I109" s="55">
        <f>SUM(I99:I108)</f>
        <v>0</v>
      </c>
      <c r="J109" s="55">
        <f>SUM(J99:J108)</f>
        <v>0</v>
      </c>
      <c r="K109" s="55">
        <f>SUM(K99:K108)</f>
        <v>0</v>
      </c>
      <c r="L109" s="55">
        <f>SUM(L99:L108)</f>
        <v>457.90975</v>
      </c>
      <c r="M109" s="55">
        <f>SUM(M99:M108)</f>
        <v>457.90975</v>
      </c>
      <c r="N109" s="55">
        <f>SUM(N99:N108)</f>
        <v>0</v>
      </c>
      <c r="O109" s="55">
        <f>SUM(O99:O108)</f>
        <v>0</v>
      </c>
      <c r="P109" s="55">
        <f>SUM(P99:P108)</f>
        <v>0</v>
      </c>
      <c r="Q109" s="55">
        <f>SUM(Q99:Q108)</f>
        <v>0</v>
      </c>
      <c r="R109" s="55"/>
      <c r="S109" s="55">
        <f>SUM(S99:S108)</f>
        <v>0</v>
      </c>
      <c r="T109" s="55">
        <f>SUM(T99:T108)</f>
        <v>0</v>
      </c>
      <c r="U109" s="55">
        <f>SUM(U99:U108)</f>
        <v>0</v>
      </c>
      <c r="IV109" s="79"/>
    </row>
    <row r="110" spans="1:256" ht="12.75" customHeight="1">
      <c r="A110" s="42" t="s">
        <v>203</v>
      </c>
      <c r="B110" s="42"/>
      <c r="C110" s="42"/>
      <c r="D110" s="56">
        <f>D109+D97+D91+D87+D85+D83</f>
        <v>5028.011399999999</v>
      </c>
      <c r="E110" s="56">
        <f>E109+E97+E91+E87+E85+E83</f>
        <v>3818.3814</v>
      </c>
      <c r="F110" s="56">
        <f>F109+F97+F91+F87+F85+F83</f>
        <v>1209.63</v>
      </c>
      <c r="G110" s="56">
        <f>G109+G97+G91+G87+G85+G83</f>
        <v>0</v>
      </c>
      <c r="H110" s="56">
        <f>H109+H97+H91+H87+H85+H83</f>
        <v>0</v>
      </c>
      <c r="I110" s="56">
        <f>I109+I97+I91+I87+I85+I83</f>
        <v>0</v>
      </c>
      <c r="J110" s="56">
        <f>J109+J97+J91+J87+J85+J83</f>
        <v>0</v>
      </c>
      <c r="K110" s="56">
        <f>K109+K97+K91+K87+K85+K83</f>
        <v>0</v>
      </c>
      <c r="L110" s="56">
        <f>L109+L97+L91+L87+L85+L83</f>
        <v>5028.011399999999</v>
      </c>
      <c r="M110" s="56">
        <f>M109+M97+M91+M87+M85+M83</f>
        <v>5028.011399999999</v>
      </c>
      <c r="N110" s="56">
        <f>N109+N97+N91+N87+N85+N83</f>
        <v>0</v>
      </c>
      <c r="O110" s="56" t="e">
        <f>O109+O97+O91+O87+O85+O83</f>
        <v>#REF!</v>
      </c>
      <c r="P110" s="56">
        <f>P109+P97+P91+P87+P85+P83</f>
        <v>0</v>
      </c>
      <c r="Q110" s="97">
        <f>Q109+Q97+Q91+Q87+Q85+Q83</f>
        <v>0</v>
      </c>
      <c r="R110" s="56"/>
      <c r="S110" s="98">
        <f>S109+S97+S91+S87+S85+S83</f>
        <v>0</v>
      </c>
      <c r="T110" s="56">
        <f>T109+T97+T91+T87+T85+T83</f>
        <v>0</v>
      </c>
      <c r="U110" s="56">
        <f>U109+U97+U91+U87+U85+U83</f>
        <v>0</v>
      </c>
      <c r="IV110" s="79"/>
    </row>
    <row r="111" spans="1:256" ht="12.75" customHeight="1">
      <c r="A111" s="42" t="s">
        <v>204</v>
      </c>
      <c r="B111" s="42"/>
      <c r="C111" s="42"/>
      <c r="D111" s="84">
        <f>D110+D80</f>
        <v>5028.011399999999</v>
      </c>
      <c r="E111" s="84">
        <f>E110+E80</f>
        <v>3818.3814</v>
      </c>
      <c r="F111" s="84">
        <f>F110+F80</f>
        <v>1209.63</v>
      </c>
      <c r="G111" s="84">
        <f>G110+G80</f>
        <v>0</v>
      </c>
      <c r="H111" s="84">
        <f>H110+H80</f>
        <v>0</v>
      </c>
      <c r="I111" s="84">
        <f>I110+I80</f>
        <v>0</v>
      </c>
      <c r="J111" s="84">
        <f>J110+J80</f>
        <v>0</v>
      </c>
      <c r="K111" s="84">
        <f>K110+K80</f>
        <v>0</v>
      </c>
      <c r="L111" s="84">
        <f>L110+L80</f>
        <v>5028.011399999999</v>
      </c>
      <c r="M111" s="84">
        <f>M110+M80</f>
        <v>5028.011399999999</v>
      </c>
      <c r="N111" s="84">
        <f>N110+N80</f>
        <v>0</v>
      </c>
      <c r="O111" s="84" t="e">
        <f>O110+O80</f>
        <v>#REF!</v>
      </c>
      <c r="P111" s="84">
        <f>P110+P80</f>
        <v>0</v>
      </c>
      <c r="Q111" s="99">
        <f>Q110+Q80</f>
        <v>0</v>
      </c>
      <c r="R111" s="84"/>
      <c r="S111" s="100">
        <f>S110+S80</f>
        <v>0</v>
      </c>
      <c r="T111" s="84">
        <f>T110+T80</f>
        <v>0</v>
      </c>
      <c r="U111" s="84">
        <f>U110+U80</f>
        <v>0</v>
      </c>
      <c r="IV111" s="79"/>
    </row>
    <row r="112" spans="1:256" ht="12.75" customHeight="1">
      <c r="A112" s="48" t="s">
        <v>205</v>
      </c>
      <c r="B112" s="48"/>
      <c r="C112" s="48"/>
      <c r="D112" s="55">
        <f>D111+D67</f>
        <v>11799.74792</v>
      </c>
      <c r="E112" s="55">
        <f>E111+E67</f>
        <v>8587.977920000001</v>
      </c>
      <c r="F112" s="45">
        <f>F111+F67</f>
        <v>3211.7700000000004</v>
      </c>
      <c r="G112" s="55">
        <f>G111+G67</f>
        <v>0</v>
      </c>
      <c r="H112" s="55">
        <f>H111+H67</f>
        <v>0</v>
      </c>
      <c r="I112" s="55">
        <f>I111+I67</f>
        <v>0</v>
      </c>
      <c r="J112" s="55">
        <f>J111+J67</f>
        <v>0</v>
      </c>
      <c r="K112" s="55">
        <f>K111+K67</f>
        <v>0</v>
      </c>
      <c r="L112" s="55">
        <f>L111+L67</f>
        <v>11799.74792</v>
      </c>
      <c r="M112" s="55">
        <f>M111+M67</f>
        <v>11799.74792</v>
      </c>
      <c r="N112" s="55">
        <f>N111+N67</f>
        <v>0</v>
      </c>
      <c r="O112" s="55" t="e">
        <f>O111+O67</f>
        <v>#REF!</v>
      </c>
      <c r="P112" s="55">
        <f>P111+P67</f>
        <v>0</v>
      </c>
      <c r="Q112" s="101">
        <f>Q111+Q67</f>
        <v>12</v>
      </c>
      <c r="R112" s="55"/>
      <c r="S112" s="92">
        <f>S111+S67</f>
        <v>0</v>
      </c>
      <c r="T112" s="55">
        <f>T111+T67</f>
        <v>1192.22</v>
      </c>
      <c r="U112" s="55">
        <f>U111+U67</f>
        <v>1192.22</v>
      </c>
      <c r="IV112" s="79"/>
    </row>
    <row r="113" spans="1:21" ht="12.75" customHeight="1">
      <c r="A113" s="102" t="s">
        <v>206</v>
      </c>
      <c r="B113" s="102"/>
      <c r="C113" s="102"/>
      <c r="D113" s="102"/>
      <c r="E113" s="102"/>
      <c r="F113" s="102"/>
      <c r="G113" s="102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 ht="12.75">
      <c r="A114" s="103" t="s">
        <v>207</v>
      </c>
      <c r="B114" s="104"/>
      <c r="C114" s="104"/>
      <c r="D114" s="104"/>
      <c r="E114" s="104"/>
      <c r="F114" s="104"/>
      <c r="G114" s="105"/>
      <c r="H114" s="105"/>
      <c r="I114" s="105"/>
      <c r="J114" s="105"/>
      <c r="K114" s="104"/>
      <c r="L114" s="104"/>
      <c r="M114" s="106"/>
      <c r="N114" s="106"/>
      <c r="O114" s="106"/>
      <c r="P114" s="104"/>
      <c r="Q114" s="104"/>
      <c r="R114" s="104"/>
      <c r="S114" s="104"/>
      <c r="T114" s="104"/>
      <c r="U114" s="106"/>
    </row>
    <row r="115" spans="1:21" s="2" customFormat="1" ht="12.75">
      <c r="A115" s="103" t="s">
        <v>208</v>
      </c>
      <c r="B115" s="104"/>
      <c r="C115" s="28"/>
      <c r="D115" s="28"/>
      <c r="E115" s="28"/>
      <c r="F115" s="28"/>
      <c r="G115" s="107"/>
      <c r="H115" s="107"/>
      <c r="U115" s="107"/>
    </row>
    <row r="116" spans="1:20" s="2" customFormat="1" ht="12.75">
      <c r="A116" s="108" t="s">
        <v>209</v>
      </c>
      <c r="B116" s="108"/>
      <c r="C116" s="108"/>
      <c r="D116" s="108"/>
      <c r="E116" s="108"/>
      <c r="F116" s="108"/>
      <c r="G116" s="107"/>
      <c r="H116" s="107"/>
      <c r="I116" s="107"/>
      <c r="N116" s="107"/>
      <c r="O116" s="107"/>
      <c r="P116" s="107"/>
      <c r="Q116" s="107"/>
      <c r="R116" s="107"/>
      <c r="S116" s="107"/>
      <c r="T116" s="107"/>
    </row>
    <row r="117" spans="1:20" ht="12.75">
      <c r="A117" s="109"/>
      <c r="B117" s="110"/>
      <c r="C117" s="111"/>
      <c r="D117" s="111"/>
      <c r="F117" s="111"/>
      <c r="G117" s="111"/>
      <c r="H117" s="111"/>
      <c r="I117" s="112"/>
      <c r="J117" s="112"/>
      <c r="K117" s="112"/>
      <c r="S117" s="2"/>
      <c r="T117" s="2"/>
    </row>
    <row r="118" spans="1:13" ht="12.75">
      <c r="A118" s="113" t="s">
        <v>210</v>
      </c>
      <c r="B118" s="106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1:16" ht="12.75" customHeight="1">
      <c r="A119" s="4"/>
      <c r="B119" s="115" t="s">
        <v>211</v>
      </c>
      <c r="C119" s="115"/>
      <c r="F119" s="28" t="s">
        <v>212</v>
      </c>
      <c r="G119" s="28"/>
      <c r="H119" s="28"/>
      <c r="J119" s="116" t="s">
        <v>213</v>
      </c>
      <c r="K119" s="116"/>
      <c r="L119" s="116"/>
      <c r="M119" s="116"/>
      <c r="N119" s="116"/>
      <c r="O119" s="116"/>
      <c r="P119" s="116"/>
    </row>
    <row r="122" spans="2:3" ht="12.75">
      <c r="B122" s="79"/>
      <c r="C122" s="79"/>
    </row>
    <row r="123" spans="2:3" ht="12.75">
      <c r="B123" s="79"/>
      <c r="C123" s="79"/>
    </row>
    <row r="124" spans="2:3" ht="12.75">
      <c r="B124" s="79"/>
      <c r="C124" s="79"/>
    </row>
    <row r="125" spans="2:3" ht="12.75">
      <c r="B125" s="79"/>
      <c r="C125" s="79"/>
    </row>
    <row r="126" spans="2:3" ht="12.75">
      <c r="B126" s="79"/>
      <c r="C126" s="79"/>
    </row>
    <row r="127" spans="2:3" ht="12.75">
      <c r="B127" s="79"/>
      <c r="C127" s="79"/>
    </row>
    <row r="128" spans="2:3" ht="12.75">
      <c r="B128" s="79"/>
      <c r="C128" s="79"/>
    </row>
    <row r="129" spans="2:3" ht="12.75">
      <c r="B129" s="79"/>
      <c r="C129" s="79"/>
    </row>
    <row r="130" spans="2:3" ht="12.75">
      <c r="B130" s="79"/>
      <c r="C130" s="79"/>
    </row>
    <row r="131" spans="2:3" ht="12.75">
      <c r="B131" s="79"/>
      <c r="C131" s="79"/>
    </row>
    <row r="135" ht="12.75">
      <c r="G135" s="79"/>
    </row>
  </sheetData>
  <sheetProtection selectLockedCells="1" selectUnlockedCells="1"/>
  <mergeCells count="107">
    <mergeCell ref="N1:U1"/>
    <mergeCell ref="B2:E2"/>
    <mergeCell ref="K2:P2"/>
    <mergeCell ref="B3:G3"/>
    <mergeCell ref="K3:Q3"/>
    <mergeCell ref="B4:E4"/>
    <mergeCell ref="K4:P4"/>
    <mergeCell ref="B5:F5"/>
    <mergeCell ref="K5:P5"/>
    <mergeCell ref="M6:N6"/>
    <mergeCell ref="B7:E7"/>
    <mergeCell ref="K7:Q7"/>
    <mergeCell ref="A10:R10"/>
    <mergeCell ref="A11:R11"/>
    <mergeCell ref="A12:R12"/>
    <mergeCell ref="A13:A16"/>
    <mergeCell ref="B13:B16"/>
    <mergeCell ref="C13:C16"/>
    <mergeCell ref="D13:J13"/>
    <mergeCell ref="K13:L13"/>
    <mergeCell ref="M13:P13"/>
    <mergeCell ref="Q13:Q16"/>
    <mergeCell ref="R13:R16"/>
    <mergeCell ref="S13:S16"/>
    <mergeCell ref="T13:T16"/>
    <mergeCell ref="U13:U16"/>
    <mergeCell ref="D14:D16"/>
    <mergeCell ref="E14:J14"/>
    <mergeCell ref="K14:K16"/>
    <mergeCell ref="L14:L16"/>
    <mergeCell ref="M14:M16"/>
    <mergeCell ref="N14:P15"/>
    <mergeCell ref="E15:E16"/>
    <mergeCell ref="F15:F16"/>
    <mergeCell ref="G15:G16"/>
    <mergeCell ref="H15:I15"/>
    <mergeCell ref="J15:J16"/>
    <mergeCell ref="N16:O16"/>
    <mergeCell ref="N17:O17"/>
    <mergeCell ref="B18:U18"/>
    <mergeCell ref="B19:U19"/>
    <mergeCell ref="B20:U20"/>
    <mergeCell ref="A21:C21"/>
    <mergeCell ref="B22:U22"/>
    <mergeCell ref="A23:C23"/>
    <mergeCell ref="B24:U24"/>
    <mergeCell ref="A25:C25"/>
    <mergeCell ref="B26:U26"/>
    <mergeCell ref="A30:C30"/>
    <mergeCell ref="B31:U31"/>
    <mergeCell ref="A33:C33"/>
    <mergeCell ref="B34:U34"/>
    <mergeCell ref="A35:C35"/>
    <mergeCell ref="A36:C36"/>
    <mergeCell ref="B37:U37"/>
    <mergeCell ref="B38:U38"/>
    <mergeCell ref="A39:C39"/>
    <mergeCell ref="B40:U40"/>
    <mergeCell ref="A42:C42"/>
    <mergeCell ref="B43:U43"/>
    <mergeCell ref="A44:C44"/>
    <mergeCell ref="B45:U45"/>
    <mergeCell ref="A46:C46"/>
    <mergeCell ref="B47:U47"/>
    <mergeCell ref="A48:C48"/>
    <mergeCell ref="B49:U49"/>
    <mergeCell ref="A50:C50"/>
    <mergeCell ref="B51:U51"/>
    <mergeCell ref="A52:C52"/>
    <mergeCell ref="B53:U53"/>
    <mergeCell ref="A65:C65"/>
    <mergeCell ref="A66:C66"/>
    <mergeCell ref="A67:C67"/>
    <mergeCell ref="B68:U68"/>
    <mergeCell ref="B69:U69"/>
    <mergeCell ref="B70:U70"/>
    <mergeCell ref="A71:C71"/>
    <mergeCell ref="B72:U72"/>
    <mergeCell ref="A73:C73"/>
    <mergeCell ref="B74:U74"/>
    <mergeCell ref="A75:C75"/>
    <mergeCell ref="B76:U76"/>
    <mergeCell ref="A77:C77"/>
    <mergeCell ref="B78:U78"/>
    <mergeCell ref="A79:C79"/>
    <mergeCell ref="A80:C80"/>
    <mergeCell ref="B81:U81"/>
    <mergeCell ref="B82:U82"/>
    <mergeCell ref="A83:C83"/>
    <mergeCell ref="B84:U84"/>
    <mergeCell ref="A85:C85"/>
    <mergeCell ref="B86:U86"/>
    <mergeCell ref="A87:C87"/>
    <mergeCell ref="B88:U88"/>
    <mergeCell ref="A91:C91"/>
    <mergeCell ref="B92:U92"/>
    <mergeCell ref="A97:C97"/>
    <mergeCell ref="B98:U98"/>
    <mergeCell ref="A109:C109"/>
    <mergeCell ref="A110:C110"/>
    <mergeCell ref="A111:C111"/>
    <mergeCell ref="A112:C112"/>
    <mergeCell ref="A113:G113"/>
    <mergeCell ref="I113:U113"/>
    <mergeCell ref="A116:F116"/>
    <mergeCell ref="F119:H119"/>
    <mergeCell ref="J119:P119"/>
  </mergeCells>
  <printOptions/>
  <pageMargins left="0.15763888888888888" right="0.11805555555555555" top="0.5965277777777778" bottom="0.26319444444444445" header="0.5118055555555555" footer="0.5118055555555555"/>
  <pageSetup horizontalDpi="300" verticalDpi="3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2021-11-30T15:06:32Z</cp:lastPrinted>
  <dcterms:created xsi:type="dcterms:W3CDTF">2013-12-16T14:16:32Z</dcterms:created>
  <dcterms:modified xsi:type="dcterms:W3CDTF">2021-11-30T15:07:14Z</dcterms:modified>
  <cp:category/>
  <cp:version/>
  <cp:contentType/>
  <cp:contentStatus/>
  <cp:revision>215</cp:revision>
</cp:coreProperties>
</file>